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825" windowWidth="17775" windowHeight="11625" activeTab="11"/>
  </bookViews>
  <sheets>
    <sheet name="Taxes" sheetId="9" r:id="rId1"/>
    <sheet name="Redevances" sheetId="10" r:id="rId2"/>
    <sheet name="Redevances_OLD" sheetId="2" state="hidden" r:id="rId3"/>
    <sheet name="Etat Civil - Population" sheetId="11" r:id="rId4"/>
    <sheet name="Coordination" sheetId="12" r:id="rId5"/>
    <sheet name="etat civil popu_OLD" sheetId="4" state="hidden" r:id="rId6"/>
    <sheet name="coord_OLD" sheetId="5" state="hidden" r:id="rId7"/>
    <sheet name="secrétariat_OLD" sheetId="6" state="hidden" r:id="rId8"/>
    <sheet name="Secrétariat" sheetId="13" r:id="rId9"/>
    <sheet name="gardien paix" sheetId="7" state="hidden" r:id="rId10"/>
    <sheet name="Gardiens de la paix" sheetId="14" r:id="rId11"/>
    <sheet name=" Conteneurs 2024" sheetId="8" r:id="rId12"/>
  </sheets>
  <definedNames>
    <definedName name="_xlnm.Print_Area" localSheetId="6">coord_OLD!$A$1:$D$151</definedName>
  </definedNames>
  <calcPr calcId="145621"/>
</workbook>
</file>

<file path=xl/calcChain.xml><?xml version="1.0" encoding="utf-8"?>
<calcChain xmlns="http://schemas.openxmlformats.org/spreadsheetml/2006/main">
  <c r="D40" i="14" l="1"/>
  <c r="D35" i="14"/>
  <c r="D22" i="14"/>
  <c r="D21" i="14"/>
  <c r="D12" i="14"/>
  <c r="D9" i="14"/>
  <c r="B1" i="14"/>
  <c r="D30" i="14" s="1"/>
  <c r="D6" i="13"/>
  <c r="D39" i="13"/>
  <c r="D38" i="13"/>
  <c r="D27" i="13"/>
  <c r="D26" i="13"/>
  <c r="D25" i="13"/>
  <c r="D24" i="13"/>
  <c r="D23" i="13"/>
  <c r="D22" i="13"/>
  <c r="D21" i="13"/>
  <c r="B1" i="13"/>
  <c r="D69" i="12"/>
  <c r="C69" i="12"/>
  <c r="B69" i="12"/>
  <c r="D46" i="12"/>
  <c r="D45" i="12"/>
  <c r="D44" i="12"/>
  <c r="D43" i="12"/>
  <c r="D42" i="12"/>
  <c r="D41" i="12"/>
  <c r="D40" i="12"/>
  <c r="D35" i="12"/>
  <c r="D34" i="12"/>
  <c r="D33" i="12"/>
  <c r="D24" i="12"/>
  <c r="D19" i="12"/>
  <c r="C19" i="12"/>
  <c r="B19" i="12"/>
  <c r="D18" i="12"/>
  <c r="D17" i="12"/>
  <c r="D15" i="12"/>
  <c r="D14" i="12"/>
  <c r="D13" i="12"/>
  <c r="D12" i="12"/>
  <c r="D11" i="12"/>
  <c r="D10" i="12"/>
  <c r="D9" i="12"/>
  <c r="D8" i="12"/>
  <c r="B1" i="12"/>
  <c r="D292" i="10"/>
  <c r="B1" i="11"/>
  <c r="D66" i="11" s="1"/>
  <c r="M17" i="8"/>
  <c r="M13" i="8"/>
  <c r="M15" i="8"/>
  <c r="M19" i="8"/>
  <c r="M21" i="8"/>
  <c r="M9" i="8"/>
  <c r="D334" i="10"/>
  <c r="D333" i="10"/>
  <c r="D332" i="10"/>
  <c r="D331" i="10"/>
  <c r="D330" i="10"/>
  <c r="D329" i="10"/>
  <c r="D328" i="10"/>
  <c r="D155" i="10"/>
  <c r="B155" i="10"/>
  <c r="C155" i="10"/>
  <c r="C117" i="10"/>
  <c r="B117" i="10"/>
  <c r="B1" i="10"/>
  <c r="D109" i="10" s="1"/>
  <c r="D23" i="14" l="1"/>
  <c r="D13" i="14"/>
  <c r="D6" i="14"/>
  <c r="D14" i="14"/>
  <c r="D28" i="14"/>
  <c r="D7" i="14"/>
  <c r="D15" i="14"/>
  <c r="D29" i="14"/>
  <c r="D8" i="14"/>
  <c r="D20" i="14"/>
  <c r="D58" i="11"/>
  <c r="D59" i="11"/>
  <c r="D50" i="11"/>
  <c r="D46" i="11"/>
  <c r="D49" i="11"/>
  <c r="D60" i="11"/>
  <c r="D47" i="11"/>
  <c r="D63" i="11"/>
  <c r="D55" i="11"/>
  <c r="D51" i="11"/>
  <c r="D64" i="11"/>
  <c r="D56" i="11"/>
  <c r="D52" i="11"/>
  <c r="D65" i="11"/>
  <c r="D62" i="11"/>
  <c r="D276" i="10"/>
  <c r="D353" i="10"/>
  <c r="D277" i="10"/>
  <c r="D358" i="10"/>
  <c r="D285" i="10"/>
  <c r="D371" i="10"/>
  <c r="D296" i="10"/>
  <c r="D381" i="10"/>
  <c r="D347" i="10"/>
  <c r="D286" i="10"/>
  <c r="D341" i="10"/>
  <c r="D346" i="10"/>
  <c r="D363" i="10"/>
  <c r="D357" i="10"/>
  <c r="D370" i="10"/>
  <c r="D279" i="10"/>
  <c r="D294" i="10"/>
  <c r="D351" i="10"/>
  <c r="D362" i="10"/>
  <c r="D373" i="10"/>
  <c r="D108" i="10"/>
  <c r="D282" i="10"/>
  <c r="D321" i="10"/>
  <c r="D350" i="10"/>
  <c r="D361" i="10"/>
  <c r="D378" i="10"/>
  <c r="D263" i="10"/>
  <c r="D281" i="10"/>
  <c r="D289" i="10"/>
  <c r="D323" i="10"/>
  <c r="D349" i="10"/>
  <c r="D343" i="10"/>
  <c r="D360" i="10"/>
  <c r="D354" i="10"/>
  <c r="D374" i="10"/>
  <c r="D288" i="10"/>
  <c r="D345" i="10"/>
  <c r="D356" i="10"/>
  <c r="D379" i="10"/>
  <c r="D261" i="10"/>
  <c r="D290" i="10"/>
  <c r="D344" i="10"/>
  <c r="D355" i="10"/>
  <c r="D375" i="10"/>
  <c r="D131" i="10"/>
  <c r="D280" i="10"/>
  <c r="D293" i="10"/>
  <c r="D322" i="10"/>
  <c r="D348" i="10"/>
  <c r="D342" i="10"/>
  <c r="D359" i="10"/>
  <c r="D369" i="10"/>
  <c r="D377" i="10"/>
  <c r="D295" i="10"/>
  <c r="D380" i="10"/>
  <c r="D270" i="10"/>
  <c r="D262" i="10"/>
  <c r="D269" i="10"/>
  <c r="D268" i="10"/>
  <c r="D134" i="10"/>
  <c r="D267" i="10"/>
  <c r="D133" i="10"/>
  <c r="D115" i="10"/>
  <c r="D264" i="10"/>
  <c r="D132" i="10"/>
  <c r="D113" i="10"/>
  <c r="D107" i="10"/>
  <c r="D83" i="10"/>
  <c r="D112" i="10"/>
  <c r="D111" i="10"/>
  <c r="D106" i="10"/>
  <c r="D110" i="10"/>
  <c r="D122" i="10"/>
  <c r="D116" i="10"/>
  <c r="C84" i="10"/>
  <c r="D84" i="10" s="1"/>
  <c r="D117" i="10" l="1"/>
  <c r="B1" i="9" l="1"/>
  <c r="E107" i="9" l="1"/>
  <c r="E24" i="9"/>
  <c r="E87" i="9"/>
  <c r="E92" i="9"/>
  <c r="E86" i="9"/>
  <c r="E104" i="9"/>
  <c r="E26" i="9"/>
  <c r="E103" i="9"/>
  <c r="E109" i="9"/>
  <c r="E95" i="9"/>
  <c r="E30" i="9"/>
  <c r="E108" i="9"/>
  <c r="E98" i="9"/>
  <c r="E101" i="9"/>
  <c r="E69" i="9"/>
  <c r="E70" i="9"/>
  <c r="E71" i="9"/>
  <c r="E63" i="9"/>
  <c r="E35" i="9"/>
  <c r="E49" i="9"/>
  <c r="E34" i="9"/>
  <c r="E48" i="9"/>
  <c r="E53" i="9"/>
  <c r="E84" i="9"/>
  <c r="E46" i="9"/>
  <c r="E66" i="9"/>
  <c r="E54" i="9"/>
  <c r="E81" i="9"/>
  <c r="E52" i="9"/>
  <c r="E80" i="9"/>
  <c r="E73" i="9"/>
  <c r="E4" i="9"/>
  <c r="E5" i="9"/>
  <c r="E40" i="9"/>
  <c r="E41" i="9"/>
  <c r="E42" i="9"/>
  <c r="E38" i="9"/>
  <c r="E57" i="9"/>
  <c r="E3" i="9"/>
  <c r="E59" i="9"/>
  <c r="E7" i="9"/>
  <c r="E58" i="9"/>
  <c r="E6" i="9"/>
  <c r="E21" i="9"/>
  <c r="E90" i="9"/>
  <c r="F3" i="4" l="1"/>
  <c r="C3" i="4" l="1"/>
  <c r="C1" i="4" l="1"/>
  <c r="D21" i="8"/>
  <c r="D19" i="8"/>
  <c r="D15" i="8"/>
  <c r="D13" i="8"/>
  <c r="D11" i="8"/>
  <c r="M11" i="8" l="1"/>
  <c r="C1" i="7"/>
  <c r="D1" i="5"/>
  <c r="C1" i="6"/>
  <c r="D1" i="7" l="1"/>
</calcChain>
</file>

<file path=xl/sharedStrings.xml><?xml version="1.0" encoding="utf-8"?>
<sst xmlns="http://schemas.openxmlformats.org/spreadsheetml/2006/main" count="1689" uniqueCount="656">
  <si>
    <t>si &lt;= 10m²</t>
  </si>
  <si>
    <t>si &gt; 10 m² et &lt; 100 m²</t>
  </si>
  <si>
    <t>si &gt;= 100 m²</t>
  </si>
  <si>
    <t>exonération</t>
  </si>
  <si>
    <t>si&lt;= 10 grammes</t>
  </si>
  <si>
    <t>si support de presse régionale gratuite</t>
  </si>
  <si>
    <t>Taxe vente sacs poubelles</t>
  </si>
  <si>
    <t>rouleaux de 10 sacs capacité de 60 L</t>
  </si>
  <si>
    <t>taxation</t>
  </si>
  <si>
    <t>Taxe véhicules isolés abandonnés</t>
  </si>
  <si>
    <t xml:space="preserve">Taxe dépôts de mitrailles et véhicules usagés </t>
  </si>
  <si>
    <t>812 €/ véhicule isolé abandonné</t>
  </si>
  <si>
    <t>superficie pour dépôt de mitrailles et véhicules usagés avec un max de 5.100 €/installation</t>
  </si>
  <si>
    <t>10€/m² ou fraction de m²</t>
  </si>
  <si>
    <t>véhicule auto</t>
  </si>
  <si>
    <t>Taxe sur les inhumations</t>
  </si>
  <si>
    <t xml:space="preserve">victimes de guerres civiles ou militaires </t>
  </si>
  <si>
    <t>des corps des enfants de - 6 ans</t>
  </si>
  <si>
    <t>des indigents avec cert du C.P.A.S</t>
  </si>
  <si>
    <t>personnes inscrites dans registres de popul, étrangers ou attente de la commune</t>
  </si>
  <si>
    <t>250€/inhumation,disp des cendres</t>
  </si>
  <si>
    <t>Exonération</t>
  </si>
  <si>
    <t>Redevances 2019-2025</t>
  </si>
  <si>
    <t>Redevance accès pisc com</t>
  </si>
  <si>
    <t>individuel</t>
  </si>
  <si>
    <t>adulte ( 15 ans et +)</t>
  </si>
  <si>
    <t>enfant (6 à 14 ans)</t>
  </si>
  <si>
    <t>enfant (6 à 14 ans fam nomb)</t>
  </si>
  <si>
    <t>adulte (fam nomb)</t>
  </si>
  <si>
    <t>abon 10 bains adulte</t>
  </si>
  <si>
    <t>abon 10 bains enfant</t>
  </si>
  <si>
    <t>tél</t>
  </si>
  <si>
    <t>vente de bonnet</t>
  </si>
  <si>
    <t>Groupes</t>
  </si>
  <si>
    <t>grp occas</t>
  </si>
  <si>
    <t>école de Sambreville</t>
  </si>
  <si>
    <t>école hors de Sambreville</t>
  </si>
  <si>
    <t>abonnement annu</t>
  </si>
  <si>
    <t>club nat et plongée pour 1 h sem</t>
  </si>
  <si>
    <t>loc occas une heure occas</t>
  </si>
  <si>
    <t>tarification</t>
  </si>
  <si>
    <t>premier accompagnateur par grp et par école</t>
  </si>
  <si>
    <t>accompagnateur d'une personne handic</t>
  </si>
  <si>
    <t>enfants dans les plaines de jeux, stages sportifs de la commune</t>
  </si>
  <si>
    <t>zone de police de Samson 4 h</t>
  </si>
  <si>
    <t>1€/personne</t>
  </si>
  <si>
    <t>30€/heure</t>
  </si>
  <si>
    <t>Redevance  délivrance  de docs admini</t>
  </si>
  <si>
    <t xml:space="preserve"> id card belges et pour étrangers</t>
  </si>
  <si>
    <t>nouveau code PIN ou PUK pour un adl de plus de 12 ans</t>
  </si>
  <si>
    <t>attest immat</t>
  </si>
  <si>
    <t>cartes kids</t>
  </si>
  <si>
    <t>Passeports</t>
  </si>
  <si>
    <t>autres docs, certifs de toute nature,etc.</t>
  </si>
  <si>
    <t>certif,doc provisoire</t>
  </si>
  <si>
    <t>déclar de changement domicile, adresse</t>
  </si>
  <si>
    <t>copies conformes</t>
  </si>
  <si>
    <t>légalisation des signatures</t>
  </si>
  <si>
    <t>demande d'adresse</t>
  </si>
  <si>
    <t xml:space="preserve">delv de copies ou photocopies </t>
  </si>
  <si>
    <t xml:space="preserve">demande d'un administré </t>
  </si>
  <si>
    <t>envoi normalisé</t>
  </si>
  <si>
    <t>envoi normalisé pour étranger  de docs</t>
  </si>
  <si>
    <t>Mariage et cohabitation légale</t>
  </si>
  <si>
    <t>carnet de mariage</t>
  </si>
  <si>
    <t>célébration d'un mariage en dehors des heures d'ouverture</t>
  </si>
  <si>
    <t>carnet et cohabitaion légale</t>
  </si>
  <si>
    <t>les frais de huissier</t>
  </si>
  <si>
    <t>Changement et/ou ajout de prenom</t>
  </si>
  <si>
    <t>prénom</t>
  </si>
  <si>
    <t>pour les étrangers pour le prénom</t>
  </si>
  <si>
    <t>Renseignement admin</t>
  </si>
  <si>
    <t xml:space="preserve">doc   non répétitif </t>
  </si>
  <si>
    <t xml:space="preserve"> exonération</t>
  </si>
  <si>
    <t>docs délivrés gratuit de l'admin</t>
  </si>
  <si>
    <t>docs délivrés matières soc</t>
  </si>
  <si>
    <t>docs délivrés par (INAMI,UCM,SPF-Finance,SPW)</t>
  </si>
  <si>
    <t xml:space="preserve">docs délivrés pour un abonnement de transport en commun </t>
  </si>
  <si>
    <t>docs pour postuler emploi</t>
  </si>
  <si>
    <t>docs création d'entreprise</t>
  </si>
  <si>
    <t xml:space="preserve"> </t>
  </si>
  <si>
    <t>autorités judi, admin publiques</t>
  </si>
  <si>
    <t>Redevance au service d'urbanisme</t>
  </si>
  <si>
    <t>copie ou la photocopie</t>
  </si>
  <si>
    <t>Délivrance de copies, photocopies et droit d'expédition</t>
  </si>
  <si>
    <t>Délivrance de renseignements admin et urbanistiques</t>
  </si>
  <si>
    <t>délivrance de docs non répétitfs</t>
  </si>
  <si>
    <t>Renseignements urba</t>
  </si>
  <si>
    <t>Permis d'urbanisme</t>
  </si>
  <si>
    <t>délivrance permis de location si la surf &lt;= 28 m²</t>
  </si>
  <si>
    <t>Délivrance de certificats d'urbanisme</t>
  </si>
  <si>
    <t>log.individuel</t>
  </si>
  <si>
    <t>log.collectif</t>
  </si>
  <si>
    <t xml:space="preserve"> certif de type 1</t>
  </si>
  <si>
    <t>certif de type 2</t>
  </si>
  <si>
    <t xml:space="preserve">Permis d'environnement </t>
  </si>
  <si>
    <t>classe 1</t>
  </si>
  <si>
    <t>classe2</t>
  </si>
  <si>
    <t>permis unique de classe 1</t>
  </si>
  <si>
    <t>permis unique de classe 2</t>
  </si>
  <si>
    <t>classe3</t>
  </si>
  <si>
    <t>déclaration</t>
  </si>
  <si>
    <t xml:space="preserve">implantation commerciale </t>
  </si>
  <si>
    <t>permis intégré</t>
  </si>
  <si>
    <t>Permis d'intégration commerciale et intégré</t>
  </si>
  <si>
    <t>Permis voirie</t>
  </si>
  <si>
    <t>Redevance  prestation administatives et techniques</t>
  </si>
  <si>
    <t>Personnel technique</t>
  </si>
  <si>
    <t>véhicules et engins</t>
  </si>
  <si>
    <t>mise en décharge</t>
  </si>
  <si>
    <t>autorisation  de raccordement à l'égout</t>
  </si>
  <si>
    <t>frais admin /dossier</t>
  </si>
  <si>
    <t>Revance pour occupation temporaire d'un dom pub</t>
  </si>
  <si>
    <t>occupation d'un objet d'utilité pub</t>
  </si>
  <si>
    <t>comités de fêtes, quartiers officiels de Sambreville</t>
  </si>
  <si>
    <t>occup occas si max 20 m² mais &lt;= 7 jours calendriers</t>
  </si>
  <si>
    <t>si fin commerciales ou publicitaires</t>
  </si>
  <si>
    <t>membres du per admin, régie ADL,Cpas et fam</t>
  </si>
  <si>
    <t>0,15€/pages si A4 sinon 0,20€</t>
  </si>
  <si>
    <t>gratuit</t>
  </si>
  <si>
    <t>0,15€ si A4 sinon 0,20€</t>
  </si>
  <si>
    <t>camions</t>
  </si>
  <si>
    <t>balayeuse</t>
  </si>
  <si>
    <t>camionnette</t>
  </si>
  <si>
    <t>hydrocureuse</t>
  </si>
  <si>
    <t>grosse balayeuse</t>
  </si>
  <si>
    <t>petite balayeuse</t>
  </si>
  <si>
    <t>camion poubelle</t>
  </si>
  <si>
    <t>glutton</t>
  </si>
  <si>
    <t>3€/km</t>
  </si>
  <si>
    <t>2€/km</t>
  </si>
  <si>
    <t>1€/km</t>
  </si>
  <si>
    <t>85€/km</t>
  </si>
  <si>
    <t>60€/km</t>
  </si>
  <si>
    <t>30€/km</t>
  </si>
  <si>
    <t>70€/km</t>
  </si>
  <si>
    <t>coût net de la BEP facturé</t>
  </si>
  <si>
    <t>50€ forfait</t>
  </si>
  <si>
    <t>Redevance pour location des salles communales</t>
  </si>
  <si>
    <t>Colonne1</t>
  </si>
  <si>
    <t>Colonne2</t>
  </si>
  <si>
    <t>Salles</t>
  </si>
  <si>
    <t>frais fonctionnement gratuit accoré</t>
  </si>
  <si>
    <t>Particulier d l'entité</t>
  </si>
  <si>
    <t>Lacroix Auvelais 320 m²</t>
  </si>
  <si>
    <t>Verlaine (grande+petite) 308 m²</t>
  </si>
  <si>
    <t>Tamines HDV salle + foyer 263m²</t>
  </si>
  <si>
    <t>Tamines HDV salle + foyer 61m²</t>
  </si>
  <si>
    <t>Butacides 133 m²</t>
  </si>
  <si>
    <t>Bacheres 60 m²</t>
  </si>
  <si>
    <t>Solidaires Moignelee 194 m²</t>
  </si>
  <si>
    <t>Solidaires salle étage</t>
  </si>
  <si>
    <t>Solidaires salle étage 75 m²</t>
  </si>
  <si>
    <t>Keumiée 136 m²</t>
  </si>
  <si>
    <t>Falisolle 251 m²</t>
  </si>
  <si>
    <t>Arsimont 136  m²</t>
  </si>
  <si>
    <t>Salles de réunions</t>
  </si>
  <si>
    <t>Local bois d'Harzée</t>
  </si>
  <si>
    <t>tarif pour une autre salle</t>
  </si>
  <si>
    <t>forfait assos et club de l'entité</t>
  </si>
  <si>
    <t>Redevance tarrifiation location</t>
  </si>
  <si>
    <t>Lampe clignotante</t>
  </si>
  <si>
    <t>Panneau de signalisation</t>
  </si>
  <si>
    <t>barrière nader</t>
  </si>
  <si>
    <t>barrière herras</t>
  </si>
  <si>
    <t>Table Mange debout</t>
  </si>
  <si>
    <t>Chaise</t>
  </si>
  <si>
    <t>Table</t>
  </si>
  <si>
    <t>Blanc</t>
  </si>
  <si>
    <t>Tréteau</t>
  </si>
  <si>
    <t>Plancher non monté</t>
  </si>
  <si>
    <t>Praticable non-monté</t>
  </si>
  <si>
    <t>Chalet</t>
  </si>
  <si>
    <t>Panneau expo</t>
  </si>
  <si>
    <t>Tente de réception  assurance et montage et location</t>
  </si>
  <si>
    <t>Duplicata badge accès</t>
  </si>
  <si>
    <t>Matériel théatre</t>
  </si>
  <si>
    <t>Sono "voiture"</t>
  </si>
  <si>
    <t>sono"mobile"</t>
  </si>
  <si>
    <t>sono "conférence"</t>
  </si>
  <si>
    <t>autre matériel théatre</t>
  </si>
  <si>
    <t>rétopojecteur</t>
  </si>
  <si>
    <t>location de chapiteau avec montage et démontage</t>
  </si>
  <si>
    <t>1,65€ (particulier)</t>
  </si>
  <si>
    <t>selon dispo et devis à la demande</t>
  </si>
  <si>
    <t>30*15 mètres</t>
  </si>
  <si>
    <t>Roulotte sanitaire</t>
  </si>
  <si>
    <r>
      <rPr>
        <sz val="12"/>
        <color theme="1"/>
        <rFont val="Calibri"/>
        <family val="2"/>
        <scheme val="minor"/>
      </rPr>
      <t>20*15 mètre</t>
    </r>
    <r>
      <rPr>
        <sz val="11"/>
        <color theme="1"/>
        <rFont val="Calibri"/>
        <family val="2"/>
        <scheme val="minor"/>
      </rPr>
      <t>s</t>
    </r>
  </si>
  <si>
    <t>5€ non drappé    
8 € drappé</t>
  </si>
  <si>
    <t>0,55€ (particulier)  
0,30€ (association)</t>
  </si>
  <si>
    <t>1,65€ (particulier)  
0,80€ (association)</t>
  </si>
  <si>
    <t>2€ (particulier)
 1 € (association)</t>
  </si>
  <si>
    <t>5,50/m²(particulier) 
 2,50€ (association)</t>
  </si>
  <si>
    <t>4,40€ (particulier) 
 3,30€ (association)</t>
  </si>
  <si>
    <t>240€ (particulier)  
190€(association)</t>
  </si>
  <si>
    <t>1.700€ pour w-e (particulier)
650€ pour w-e consécutif sans démontage 
1.100€ pour w-e (assoc, club sportif)
700€ (comité des fêtes,quartier,etc.)
500€ montage/démontage si mise à dispo gratuite</t>
  </si>
  <si>
    <t>Au montant de la location pour transport de l'entité</t>
  </si>
  <si>
    <t xml:space="preserve">10€ pour une camionnete ( panneaux
,lampes,barrières nadar,…)
20€ pour un camion (praticables, 
barrières herras,..)
</t>
  </si>
  <si>
    <t>si transport en dehors de l'entité</t>
  </si>
  <si>
    <t>Groupement sportif de l'entité</t>
  </si>
  <si>
    <t>1/3 salle</t>
  </si>
  <si>
    <t>1/2 salle</t>
  </si>
  <si>
    <t>1 salle entière</t>
  </si>
  <si>
    <t>Redevance location  hall Omnisport</t>
  </si>
  <si>
    <t>Reduc suivant contrat d'occupation</t>
  </si>
  <si>
    <t>1 à 3h/sem</t>
  </si>
  <si>
    <t>3à6h/sem</t>
  </si>
  <si>
    <t>6à9h/sem</t>
  </si>
  <si>
    <t>2,5€/h</t>
  </si>
  <si>
    <t>4€/h</t>
  </si>
  <si>
    <t>6€/h</t>
  </si>
  <si>
    <t>prix de base</t>
  </si>
  <si>
    <t>10% de réduc sur le prix de base</t>
  </si>
  <si>
    <t>15% de réduc sur le prix de base</t>
  </si>
  <si>
    <t>20% de réduc sur le prix de base</t>
  </si>
  <si>
    <t>9h/sem</t>
  </si>
  <si>
    <t>Particulier entité</t>
  </si>
  <si>
    <t xml:space="preserve">17,50€/h pour une salle entière </t>
  </si>
  <si>
    <t>Ecole de l'entité</t>
  </si>
  <si>
    <t>1/2 salle 2,5€ sans réduc 
1 salle entière 5 € sans réduc</t>
  </si>
  <si>
    <t>Groupement sportif  et parti étrangé à l'entité</t>
  </si>
  <si>
    <t>1/3 salle 25€
1/2 salle 40€
1 salle 60€</t>
  </si>
  <si>
    <t>Redevance location théâtre communale</t>
  </si>
  <si>
    <t>Association/group culturel de Sambreville</t>
  </si>
  <si>
    <t>Association/group culturel hors de Sambreville</t>
  </si>
  <si>
    <t>Production privées à but lucratif</t>
  </si>
  <si>
    <t>Spectacle sans répétition (avec présence de 3 techniciens
 et le matériel selon la fiche technique de base et le contrat)</t>
  </si>
  <si>
    <t>Spectacle avec répétition (max 2 jours)</t>
  </si>
  <si>
    <t>Répétition supplémentaire</t>
  </si>
  <si>
    <t>Spectacle supplémentaire  (le jour même ou  le lendemain)</t>
  </si>
  <si>
    <t>Heures supplémentaires techniciens ( au-delà des heures prévues
au contrat</t>
  </si>
  <si>
    <t>micro HF</t>
  </si>
  <si>
    <t>micro filaire</t>
  </si>
  <si>
    <t>batterie (piles) pour micro</t>
  </si>
  <si>
    <t>matériel supplémentaire selon disponibilité au théatre</t>
  </si>
  <si>
    <t>vidéo projecteur</t>
  </si>
  <si>
    <t>25€/robot</t>
  </si>
  <si>
    <t>facturé  selon devis</t>
  </si>
  <si>
    <t xml:space="preserve">autre matériel </t>
  </si>
  <si>
    <t>Redevance tarification des services bibliothèque</t>
  </si>
  <si>
    <t>Service</t>
  </si>
  <si>
    <t>Public</t>
  </si>
  <si>
    <t>Tarif</t>
  </si>
  <si>
    <t>2 rappels 1,00€ /envoi</t>
  </si>
  <si>
    <t>0,50€/livre ou jeu/semaine de retard</t>
  </si>
  <si>
    <t>2,5€</t>
  </si>
  <si>
    <t>adultes</t>
  </si>
  <si>
    <t xml:space="preserve"> - de 18 ans</t>
  </si>
  <si>
    <t>Classes, personnel communal (agent du CPAS, association sociculturelles et enfants du personnel de moins de 
18 ans)</t>
  </si>
  <si>
    <t>tous</t>
  </si>
  <si>
    <t>Location de 10 livres et 6 jeux  au maximum pour 21 jours</t>
  </si>
  <si>
    <t>Location de 10 livres et6 jeux au max pour 21 jours</t>
  </si>
  <si>
    <t>location  de 30 livres et 30 jeux au max pour 21 jours</t>
  </si>
  <si>
    <t>Envoie de rappel</t>
  </si>
  <si>
    <t>Amandes retard</t>
  </si>
  <si>
    <t>Photocopie Noir et blanc A4</t>
  </si>
  <si>
    <t>Photocopie Noir et blanc A3</t>
  </si>
  <si>
    <t>Photocopie couleurs A3</t>
  </si>
  <si>
    <t>Photocopie Couleurs A4</t>
  </si>
  <si>
    <t>internet</t>
  </si>
  <si>
    <t>Prêt interbibliothèque</t>
  </si>
  <si>
    <t>inscription annuelle (taxe sur le prêt public)</t>
  </si>
  <si>
    <t>si domicilier à Sambreville</t>
  </si>
  <si>
    <t xml:space="preserve">si non domicilier à Sambreville </t>
  </si>
  <si>
    <t>5€/enfant/jour</t>
  </si>
  <si>
    <t>4€/enfant/jour</t>
  </si>
  <si>
    <t>Redevance  facturation scolaire et accès piscine scolaire</t>
  </si>
  <si>
    <t>Redevance  plaines de vacances</t>
  </si>
  <si>
    <t>4,5€/enfant/jour</t>
  </si>
  <si>
    <t>6€/enfant/jour</t>
  </si>
  <si>
    <t>Redevance sur l'enlèvemet et conservation des objets</t>
  </si>
  <si>
    <t xml:space="preserve">véhicule </t>
  </si>
  <si>
    <t>150€ y compris frais admin</t>
  </si>
  <si>
    <t xml:space="preserve">objets nécissitant  un camion pour l'enlèvement </t>
  </si>
  <si>
    <t xml:space="preserve">objets nécissitant  une camionnette pour l'enlèvement </t>
  </si>
  <si>
    <t xml:space="preserve">objets nécissitant  une voiture pour l'enlèvement </t>
  </si>
  <si>
    <t>camion</t>
  </si>
  <si>
    <t>voiture</t>
  </si>
  <si>
    <t>motocyclette ou cyclomoteur</t>
  </si>
  <si>
    <t>objet saisis, au sol</t>
  </si>
  <si>
    <t>Redevance concessions et inhumations</t>
  </si>
  <si>
    <t>animaux de - 40kg</t>
  </si>
  <si>
    <t>animaux entre 40 à100kg</t>
  </si>
  <si>
    <t>Redevance  occupation temporaire (gens du voyage)</t>
  </si>
  <si>
    <t>Redevance  exhumation</t>
  </si>
  <si>
    <t>utilisation du caveau ou du colombarium</t>
  </si>
  <si>
    <t>pour le premier mois</t>
  </si>
  <si>
    <t>occupation supplémentaire</t>
  </si>
  <si>
    <t>Redevance  exhumation dans l'entité</t>
  </si>
  <si>
    <t>cercueil</t>
  </si>
  <si>
    <t>urne</t>
  </si>
  <si>
    <t>déplacement d'un caveau</t>
  </si>
  <si>
    <t>90€/mois ou fraction du mois</t>
  </si>
  <si>
    <t>Travaux divers</t>
  </si>
  <si>
    <t>ouverture souteraine d'un caveau</t>
  </si>
  <si>
    <t>pompage d'un caveau</t>
  </si>
  <si>
    <t>rangement d'un caveau (par corps)</t>
  </si>
  <si>
    <t>ouverture d'une porte frontale</t>
  </si>
  <si>
    <t xml:space="preserve">Redevance concessions et sépultures </t>
  </si>
  <si>
    <t>personnes domiciliées Sambreville</t>
  </si>
  <si>
    <t xml:space="preserve">si pas domicilié </t>
  </si>
  <si>
    <t>le prix triple</t>
  </si>
  <si>
    <t>Redevance cautions réclamées</t>
  </si>
  <si>
    <t>gens du voyage</t>
  </si>
  <si>
    <t>100€ /logement mobile</t>
  </si>
  <si>
    <t>location de salles communales
location du théâtre</t>
  </si>
  <si>
    <t>Location matériel :
lampe clignotante
panneau de signalisation
barrière nadar ou herras
autre petit matériel</t>
  </si>
  <si>
    <t>chalet
tente de réception</t>
  </si>
  <si>
    <t xml:space="preserve">150€ par location de w-e
250€/location
</t>
  </si>
  <si>
    <t>20€
20€ 
40€
50€</t>
  </si>
  <si>
    <t>150€/chalet
150€/tente</t>
  </si>
  <si>
    <t>500€ /chapiteau</t>
  </si>
  <si>
    <t xml:space="preserve">garantie de nettoyage
garantie de travail du service technique
garantie occupation voirie
garantie occupation domaine public
</t>
  </si>
  <si>
    <t>250€
250€
3 fois la redevance mensuelle fixé par le Collège communale max 1000€</t>
  </si>
  <si>
    <t>badge d'accès (6)</t>
  </si>
  <si>
    <t xml:space="preserve">100 € sono voiture  ou mobile
250€ sono conférence  </t>
  </si>
  <si>
    <t>fixé par le collége communal</t>
  </si>
  <si>
    <t>raccordement égout</t>
  </si>
  <si>
    <t xml:space="preserve">matériel théâtre
</t>
  </si>
  <si>
    <t>autre demande</t>
  </si>
  <si>
    <t>categ 1</t>
  </si>
  <si>
    <t>categ2</t>
  </si>
  <si>
    <t>12,50€/m²</t>
  </si>
  <si>
    <t>Redevance enlèvement de versage</t>
  </si>
  <si>
    <t>déchets de - 8kg</t>
  </si>
  <si>
    <t>petits déchets &gt; 60 L  mais &lt;  1m³</t>
  </si>
  <si>
    <t>déchets &gt;  1m³</t>
  </si>
  <si>
    <t xml:space="preserve">Redevance  vente et mise à dispo de conteneurs pour déchets
</t>
  </si>
  <si>
    <t>conteneurs &lt; = 240 L</t>
  </si>
  <si>
    <t>conteneurs  de 660 L et 1100L</t>
  </si>
  <si>
    <t xml:space="preserve">forfait de 20 € pour la livraison et 
frais admin  ( BEP)
</t>
  </si>
  <si>
    <t xml:space="preserve">forfait de 35 € pour la livraison et 
frais admin  ( BEP)
</t>
  </si>
  <si>
    <t xml:space="preserve">les ménages bénéficiant de la première mise à disposition
 voir taxe immondice 2019
</t>
  </si>
  <si>
    <t>Redevance emplacement fête foraine</t>
  </si>
  <si>
    <t>Superficie</t>
  </si>
  <si>
    <t>15jours (Pâques)</t>
  </si>
  <si>
    <t>4 jours (autres fêtes)</t>
  </si>
  <si>
    <t>forfait</t>
  </si>
  <si>
    <t>&lt;20 m²</t>
  </si>
  <si>
    <t>20 à 39 m²</t>
  </si>
  <si>
    <t>40 à 59 m²</t>
  </si>
  <si>
    <t>60 a 79 m²</t>
  </si>
  <si>
    <t>80 à 99 m²</t>
  </si>
  <si>
    <t>100 à149 m²</t>
  </si>
  <si>
    <t>150 à 199m²</t>
  </si>
  <si>
    <t>200 à249 m²</t>
  </si>
  <si>
    <t>250 à 299 m²</t>
  </si>
  <si>
    <t>300 à 350 m²</t>
  </si>
  <si>
    <t>40€/jour en semaine    
50€ par weekend  
11€/jour supp</t>
  </si>
  <si>
    <t>1,60 €/ sac de 60 L</t>
  </si>
  <si>
    <t>indexé les années suivantes</t>
  </si>
  <si>
    <t>permis de conduire</t>
  </si>
  <si>
    <t>docs délivrés pour changement de nationalité, naturaisation ou mariage</t>
  </si>
  <si>
    <t>envoi normalisé d'un document par la poste</t>
  </si>
  <si>
    <t>envoi normalisé d'un document par la poste
 pour l'étranger</t>
  </si>
  <si>
    <t>30,00 € par heure</t>
  </si>
  <si>
    <t>prestation pour recherche 
(recherche généalogique)</t>
  </si>
  <si>
    <t>de 50 à 200 €</t>
  </si>
  <si>
    <t>Permis de location</t>
  </si>
  <si>
    <t>à partir de 125,00 €</t>
  </si>
  <si>
    <t>divers</t>
  </si>
  <si>
    <t>27,00 € de l'heure</t>
  </si>
  <si>
    <t xml:space="preserve">1200€ pour le w-e 
 500 € pour w-e sans démontage
800€ (assoc, club sportif,école non communale,etc.)
600€  pour le w-e  (comité de fête, quartier
400 € montage/démontage si mise à dispostion gratuite
</t>
  </si>
  <si>
    <t>voir règlement  redevance</t>
  </si>
  <si>
    <t>éclairage robotisé</t>
  </si>
  <si>
    <t>par jour de Conservation</t>
  </si>
  <si>
    <t>concessions pleine terre et concession pour caveaux et pour renouvellement</t>
  </si>
  <si>
    <t>1à2 corps pleine terre</t>
  </si>
  <si>
    <t>3 à4corps pleine terre</t>
  </si>
  <si>
    <t>1à2 corps caveau</t>
  </si>
  <si>
    <t>3 à4corps caveau</t>
  </si>
  <si>
    <t>chapiteau</t>
  </si>
  <si>
    <t>roulotte sanitaire</t>
  </si>
  <si>
    <t>Redevance  placement terrasse</t>
  </si>
  <si>
    <t>25,00€/m²</t>
  </si>
  <si>
    <t>1,5 €/m²/jour</t>
  </si>
  <si>
    <t>Particulier de l'entité</t>
  </si>
  <si>
    <t>tarif pour une autre salle au m²</t>
  </si>
  <si>
    <t xml:space="preserve"> coût réel de la fourniture et repas</t>
  </si>
  <si>
    <t xml:space="preserve">objets nécéssitant  un camion pour l'enlèvement </t>
  </si>
  <si>
    <t xml:space="preserve">objets nécéssitant  une camionnette pour l'enlèvement </t>
  </si>
  <si>
    <t xml:space="preserve">objets nécéssitant  une voiture pour l'enlèvement </t>
  </si>
  <si>
    <t>animaux de 40 à 100 kg</t>
  </si>
  <si>
    <t>frais fonctionnement gratuit accordé</t>
  </si>
  <si>
    <t>Tamines HDV foyer seul 61m²</t>
  </si>
  <si>
    <t>Redevance stage sportif</t>
  </si>
  <si>
    <t>objet saisis, par m² au sol</t>
  </si>
  <si>
    <t>redevance location domaine public - commerce de frite</t>
  </si>
  <si>
    <t>par m² pour les batiments</t>
  </si>
  <si>
    <t>par m² pour la terrasse</t>
  </si>
  <si>
    <t xml:space="preserve">
redevance pour prise d'eau sur le réseau public</t>
  </si>
  <si>
    <t xml:space="preserve">
redevance  prise d'électricité sur le réseau public</t>
  </si>
  <si>
    <t>redevance gestion déchets</t>
  </si>
  <si>
    <t xml:space="preserve">
redevance de séjour </t>
  </si>
  <si>
    <t>idem</t>
  </si>
  <si>
    <t>1à2 corps caveau + cavurne ou columbarium 2 urnes</t>
  </si>
  <si>
    <t>Plus de caution sauf si dépasse le weekend.  Est fixée par le Collège.  Devra faire l'objet d'un point Collège</t>
  </si>
  <si>
    <r>
      <t xml:space="preserve"> </t>
    </r>
    <r>
      <rPr>
        <b/>
        <i/>
        <sz val="11"/>
        <color theme="4"/>
        <rFont val="Calibri"/>
        <family val="2"/>
        <scheme val="minor"/>
      </rPr>
      <t>Tarification</t>
    </r>
  </si>
  <si>
    <t>Redevance  prestations administatives et techniques</t>
  </si>
  <si>
    <t>Pour année 2020</t>
  </si>
  <si>
    <t xml:space="preserve">idem pour 2021 que le montant 2020 </t>
  </si>
  <si>
    <t>(rien de prévu avant le 01/12/2021 et même reporté au 01/01/2022)</t>
  </si>
  <si>
    <t>Pour l'année 2021</t>
  </si>
  <si>
    <t>Conteneur</t>
  </si>
  <si>
    <t>Puce</t>
  </si>
  <si>
    <t>Les 2</t>
  </si>
  <si>
    <t>Frais adm.</t>
  </si>
  <si>
    <t xml:space="preserve">Total à </t>
  </si>
  <si>
    <t>Tvac</t>
  </si>
  <si>
    <t>Commune</t>
  </si>
  <si>
    <t>facturer</t>
  </si>
  <si>
    <t>Fermeture 140/240 L</t>
  </si>
  <si>
    <t>cadenas</t>
  </si>
  <si>
    <t>(cadenas)</t>
  </si>
  <si>
    <t>Conteneur 42 L</t>
  </si>
  <si>
    <t>Conteneur 140 L</t>
  </si>
  <si>
    <t>Conteneur 240 L</t>
  </si>
  <si>
    <t>Conteneur 240 L jaune</t>
  </si>
  <si>
    <t>conteneur</t>
  </si>
  <si>
    <t>(intervention Fost+)</t>
  </si>
  <si>
    <t>papiers/cartons</t>
  </si>
  <si>
    <t>Conteneur 660 L</t>
  </si>
  <si>
    <t>Conteneur 1100 L</t>
  </si>
  <si>
    <t>&gt; à 350 m²</t>
  </si>
  <si>
    <t>Code redevance 76 ONYX</t>
  </si>
  <si>
    <t>Montants 2019</t>
  </si>
  <si>
    <t>Plus de caution pour le matériel de voirie (panneaux,  lampe,  barrièrer nadar, herras) sauf si la location dépasse 100 € (fixé par le Collège). Devra faire l'objet d'un point Collège. Conseil du 17/02/2020</t>
  </si>
  <si>
    <t xml:space="preserve">25 € sono voiture                                    75,00 sono mobile
150,00 € sono conférence  </t>
  </si>
  <si>
    <t>voir selon index</t>
  </si>
  <si>
    <t>idem 2022</t>
  </si>
  <si>
    <t>voir dernier onglet</t>
  </si>
  <si>
    <t>attention, ce règlement ne sera plus d'application lors de la réouverture de la piscine puisque c'est la RCA qui gèrera</t>
  </si>
  <si>
    <t>repris par la régie, ne plus facturer ceci</t>
  </si>
  <si>
    <t>nouveau tarif 2023</t>
  </si>
  <si>
    <t>Montant 2023</t>
  </si>
  <si>
    <t>Renouvellement de concession (25 ans)</t>
  </si>
  <si>
    <t>2,65€/sac</t>
  </si>
  <si>
    <t>Redevance sur l'enlèvement et conservation des objets</t>
  </si>
  <si>
    <t>idem pour 2023</t>
  </si>
  <si>
    <t>125,00 € à majorer de 25€ par pièce d'habitation</t>
  </si>
  <si>
    <t>Pour année 2023</t>
  </si>
  <si>
    <t>idem 2023</t>
  </si>
  <si>
    <t>En attente tarifs 2023</t>
  </si>
  <si>
    <t>Année 2023</t>
  </si>
  <si>
    <t>montants indexés 2023</t>
  </si>
  <si>
    <t>Redevance maraicher</t>
  </si>
  <si>
    <t>Tarif Abonné</t>
  </si>
  <si>
    <t>Tarif Journalier</t>
  </si>
  <si>
    <t>Auvelais</t>
  </si>
  <si>
    <t>Tamines</t>
  </si>
  <si>
    <t>Hiver</t>
  </si>
  <si>
    <t>Eté</t>
  </si>
  <si>
    <t>Electricité</t>
  </si>
  <si>
    <t>84€/an</t>
  </si>
  <si>
    <t>2,5€ par marché</t>
  </si>
  <si>
    <t>Tarif 2023</t>
  </si>
  <si>
    <t>index 2022</t>
  </si>
  <si>
    <t>Pour l'année 2022</t>
  </si>
  <si>
    <t>Pour l'année 2023</t>
  </si>
  <si>
    <t>adapté avec l'index</t>
  </si>
  <si>
    <t>1,00€ (particulier)  
0,50€ (association)</t>
  </si>
  <si>
    <t>147,25948727373 + 29,4518974547459</t>
  </si>
  <si>
    <t>Code de la taxe</t>
  </si>
  <si>
    <t>Montant 2024</t>
  </si>
  <si>
    <t>Index 2024</t>
  </si>
  <si>
    <t>25 - Piscines Privées</t>
  </si>
  <si>
    <t>08 - Industrielle compensatoire</t>
  </si>
  <si>
    <t>Détail</t>
  </si>
  <si>
    <t>En fonction du revenu cadastral + basé sur le coefficient du précompte immobilier</t>
  </si>
  <si>
    <t>11 - Implantations commerciales</t>
  </si>
  <si>
    <t>Par m² - Exonération des 400 premiers m²</t>
  </si>
  <si>
    <t>03 - Force motrice</t>
  </si>
  <si>
    <t>Exonérations</t>
  </si>
  <si>
    <t>Moteurs inactif année entière, inactivité partielle, activité d'un mois</t>
  </si>
  <si>
    <t>Prix par kW</t>
  </si>
  <si>
    <t>30 - Commerces de nuit</t>
  </si>
  <si>
    <t>Par magasin et par an</t>
  </si>
  <si>
    <t>01 - Ecrits pub non adressés</t>
  </si>
  <si>
    <t>écrits pubs édités par les services publics, association politiques, philosophiques, etc …</t>
  </si>
  <si>
    <t>si &gt; 10 et &lt; 40 g</t>
  </si>
  <si>
    <t xml:space="preserve">si &gt;= 40 et &lt; 225 g </t>
  </si>
  <si>
    <t>si &gt;= 225 g</t>
  </si>
  <si>
    <t>18 - Panneaux publicitaires</t>
  </si>
  <si>
    <t>par dm²</t>
  </si>
  <si>
    <t>par dm² - défilement électronique ou mécanique OU panneau lumineux</t>
  </si>
  <si>
    <t>par dm² - défilement électronique ou mécanique ET panneau lumineux</t>
  </si>
  <si>
    <t>12 - Enseignes et publicités assimilées</t>
  </si>
  <si>
    <t>Par DM² - enseignes et/ou pub assimilées</t>
  </si>
  <si>
    <t>Par DM² - enseignes et/ou pub assimilées lumineuses</t>
  </si>
  <si>
    <t>Par m - cordons lumineux</t>
  </si>
  <si>
    <t>Commerçants ambulants, affiches/panneaux sur véhicules circulant (bus, voiture de livraison)</t>
  </si>
  <si>
    <t>15 - Diffusion publicitaire sur la voie publique</t>
  </si>
  <si>
    <t>Diffuseur sonore (par jour ou fraction de jour de diffusion)</t>
  </si>
  <si>
    <t>Panneau mobile (par jour ou fraction de jour de diffusion)</t>
  </si>
  <si>
    <t>Enseignes et pubs appartenant aux personnes morales de droit public, ASBL, ets d'utilité publique</t>
  </si>
  <si>
    <t>Deux premiers m² des enseignes et publicités ou deux premiers m de cordon lumineux</t>
  </si>
  <si>
    <t>Exploitation d'un service de taxi</t>
  </si>
  <si>
    <t>14 - Taxis</t>
  </si>
  <si>
    <t>26 - Secondes résidences</t>
  </si>
  <si>
    <t>Kot</t>
  </si>
  <si>
    <t>Seconde résidence</t>
  </si>
  <si>
    <t>Gîtes ruraux, gîtes à la ferme, meublés de tourisme, chambre d'hôte</t>
  </si>
  <si>
    <t>27 - Tennis</t>
  </si>
  <si>
    <t>Par an et par terrain</t>
  </si>
  <si>
    <t>09 - Chevaux et poneys</t>
  </si>
  <si>
    <t>Cheval d'agrément</t>
  </si>
  <si>
    <t>Poney</t>
  </si>
  <si>
    <t>Exploitants de manèges</t>
  </si>
  <si>
    <t>Réduction de 50%</t>
  </si>
  <si>
    <t>24 - Logements loués meublés</t>
  </si>
  <si>
    <t>Par logement</t>
  </si>
  <si>
    <t>Pensionnats, hopitaux, auberges, sociétés de logement agréée par la SWL, ets de bienfaisance</t>
  </si>
  <si>
    <t>16 - Immeubles bâtis inoccupés</t>
  </si>
  <si>
    <t>1ère taxation (par m courant de façade)</t>
  </si>
  <si>
    <t>2ème taxation (par m courant de façade)</t>
  </si>
  <si>
    <t>3ème taxation (par m courant de façade)</t>
  </si>
  <si>
    <t>Immeuble à caractère social, inoccupé indépendament de la volonté de la personne, travaux en cours autorisés ou achèvement des travaux</t>
  </si>
  <si>
    <t>21 - Parcelles non baties</t>
  </si>
  <si>
    <t>Terrain sur voie publique équipée (max 950€/parcelle) - tarif au m²</t>
  </si>
  <si>
    <t>20 - Parcelles non baties</t>
  </si>
  <si>
    <t>Terrain en bordure d'une voie publique suffisamment équipée (max 1730€/parcelle) - tarif au m² pour parcelle à front de voirie</t>
  </si>
  <si>
    <t>Propriétaires d'un seul terrain non bâti, sociétés de logement de service public</t>
  </si>
  <si>
    <t>22 - Mâts d'éoliennes</t>
  </si>
  <si>
    <t>si &lt; 1MW</t>
  </si>
  <si>
    <t>si &gt;= 1 MW et &lt; 2,5 MW</t>
  </si>
  <si>
    <t>si &gt;= 2,5 MW et &lt;5 MW</t>
  </si>
  <si>
    <t>si &gt;= 5MW</t>
  </si>
  <si>
    <t>02 - Taxe immondices privé</t>
  </si>
  <si>
    <t>32 - Taxe immondices Pro</t>
  </si>
  <si>
    <t>Forfait</t>
  </si>
  <si>
    <t>PU - Levées de conteneur à puce</t>
  </si>
  <si>
    <t>Rouleau de 10 sacs poubelle</t>
  </si>
  <si>
    <t>Ménage de deux personnes (18 levées - 30 kg par an)</t>
  </si>
  <si>
    <t>Ménage de plus de deux personnes ( 18 levées - 45 kg par an)</t>
  </si>
  <si>
    <t>Ménage d'une personne (18 levées - 15 kg par an)</t>
  </si>
  <si>
    <t>Forfait (18 levées - 45 kg par an)</t>
  </si>
  <si>
    <t>Prix au kilo hors forfait</t>
  </si>
  <si>
    <t>Prix levées hors forfait (&lt;= 240l, 660l, 1100l)</t>
  </si>
  <si>
    <t xml:space="preserve">3, 9 et 13,50 € </t>
  </si>
  <si>
    <t>2, 6 et 9 €</t>
  </si>
  <si>
    <t>19 - 33 - Entretien des égouts</t>
  </si>
  <si>
    <t>35 - Tanks et réservoirs</t>
  </si>
  <si>
    <t>Exploitant/propriétaire (par m³ et par an)</t>
  </si>
  <si>
    <t>Gazomètres contenant du gaz pour chauffage, citernes à eau et puits, réservoir dont le contenu n'est pas destiné aux commerces, aux indus sauf à l'entretien du matériel, réservoirs pour marchandises, tanks et réservoirs enfouis avec une capacité max de 30.000 litres sur lesquels sont branchés les appareils de distributeurs de lubrifiant ou carburant</t>
  </si>
  <si>
    <t>36 - Phone Shop</t>
  </si>
  <si>
    <t>Si ouverture d'un établi</t>
  </si>
  <si>
    <t>selon date d'ouverture</t>
  </si>
  <si>
    <t>06 - Agences de paris et courses de chevaux</t>
  </si>
  <si>
    <t>par agence et par mois (ou fraction de mois)</t>
  </si>
  <si>
    <t>05 - Frites</t>
  </si>
  <si>
    <t>29 - Débits de tabac</t>
  </si>
  <si>
    <t>vente de tabac &gt;= 50% du chiffre d'affaire</t>
  </si>
  <si>
    <t>vente de tabac &lt; 50% du chiffre d'affaire</t>
  </si>
  <si>
    <t>Ouverutre après le 30/06 ou fermeture avant le 01/07</t>
  </si>
  <si>
    <t>04 - Véhicules isolés abandonnés</t>
  </si>
  <si>
    <t>par véhicule</t>
  </si>
  <si>
    <t>37 - Dépôt de mitrailles et véhicules usagés</t>
  </si>
  <si>
    <t>superficie pour dépôt de mitrailles et véhicules usagés (max 5.100 € par installation) - prix au m²</t>
  </si>
  <si>
    <t>38 - Absence d'emplacement de parcage</t>
  </si>
  <si>
    <t>deux roues léger</t>
  </si>
  <si>
    <t>logements opérés par les sociétés de logement de service public</t>
  </si>
  <si>
    <t>34 - Taxe de séjour</t>
  </si>
  <si>
    <t>Forfait - tarif par lit et par an</t>
  </si>
  <si>
    <t>établissements sans but lucratif (pensionnats, établissements d'instruction, auberges de jeunesse, cliniques, hospices, etc.)</t>
  </si>
  <si>
    <t xml:space="preserve"> 07 - Ets bancaires</t>
  </si>
  <si>
    <t>par poste de réception</t>
  </si>
  <si>
    <t>40 - Inhumation</t>
  </si>
  <si>
    <t>par inhumation ou dispersion des cendres</t>
  </si>
  <si>
    <t>victimes de guerres civiles ou militaires, corps des enfants de moins de 6 ans, indigents avec certificat du CPAS</t>
  </si>
  <si>
    <t>39 - Ets dangereux</t>
  </si>
  <si>
    <t>établissement de classe 1</t>
  </si>
  <si>
    <t>établissement de classe 2</t>
  </si>
  <si>
    <t>établissement de classe 3</t>
  </si>
  <si>
    <t>Exonétations</t>
  </si>
  <si>
    <t>établissement d'utilité publique, station d'épuration d'une capacité de traitement &lt; 100 équivalents-habitants, pompes à chaleur, ruchers</t>
  </si>
  <si>
    <t>Redevance accès piscine</t>
  </si>
  <si>
    <t>Montant 2019</t>
  </si>
  <si>
    <t>Tarifs</t>
  </si>
  <si>
    <t>IDEM</t>
  </si>
  <si>
    <t>Ce règlement ne sera plus d'application lors de la réouverture de la piscine</t>
  </si>
  <si>
    <t>Redevance délivrance de documents administratifs</t>
  </si>
  <si>
    <t>Redevance au service urbanisme</t>
  </si>
  <si>
    <t>147,26 + 29,45</t>
  </si>
  <si>
    <t>147,79 + 29,56</t>
  </si>
  <si>
    <t>Redevance prestations administratives et techniques</t>
  </si>
  <si>
    <t>selon index</t>
  </si>
  <si>
    <t>autorisation  de raccordement à l'égout (forfait)</t>
  </si>
  <si>
    <t>Montant total raccordement égout</t>
  </si>
  <si>
    <t>Redevance occupation temporaire du domaine public</t>
  </si>
  <si>
    <t>Par m² et par jour</t>
  </si>
  <si>
    <t>Redevance pour location de salles communales</t>
  </si>
  <si>
    <t>Sacs poubelles (5 par location sauf indication contraire sur la convention</t>
  </si>
  <si>
    <t>Redevance pour la location de matériel</t>
  </si>
  <si>
    <t>20*15 mètres</t>
  </si>
  <si>
    <t>Escaliers</t>
  </si>
  <si>
    <t>Gobelets</t>
  </si>
  <si>
    <t>5€ par bac (500) par w-e
2,50 € par 24h</t>
  </si>
  <si>
    <t>Tarifs PAR 24H (livraison le jeudi/vendredi et reprise le lundi = 2 jours facturés)</t>
  </si>
  <si>
    <t>Redevance pour location du Hall Omnisport</t>
  </si>
  <si>
    <t>Repris par la RCA, n'est plus facturé</t>
  </si>
  <si>
    <t>Redevance pour location du Théâtre</t>
  </si>
  <si>
    <t>Tarifs non indexés</t>
  </si>
  <si>
    <t>Amendes retard</t>
  </si>
  <si>
    <t>Redevance pour Stages sportifs</t>
  </si>
  <si>
    <t>Redevance pour Plaines de vacances</t>
  </si>
  <si>
    <t>Repas et potages</t>
  </si>
  <si>
    <t>coût réel de la fourniture et repas</t>
  </si>
  <si>
    <t>Redevance pour facturation scolaire et accès piscine scolaire</t>
  </si>
  <si>
    <t>Redevance sur l'enlèvement et la conservation des objets</t>
  </si>
  <si>
    <t>Redevance occupation temporaire (gens du voyage)</t>
  </si>
  <si>
    <t>Redevance concessions, inhumations, exhumation et travaux cimetière</t>
  </si>
  <si>
    <t>Concessions pleine terre et concession pour caveaux et pour renouvellement</t>
  </si>
  <si>
    <t>Personnes domiciliées Sambreville</t>
  </si>
  <si>
    <t>Utilisation du caveau ou du colombarium (premier mois)</t>
  </si>
  <si>
    <t>Utilisation du caveau ou du colombarium (mois ou fraction de mois)</t>
  </si>
  <si>
    <t>Exhumation</t>
  </si>
  <si>
    <t>Redevance Cautions</t>
  </si>
  <si>
    <t>IDEM (montant maximal de 500€ pour les chalets et tentes de réception)</t>
  </si>
  <si>
    <t>Redevance Terrasse</t>
  </si>
  <si>
    <t>categ 1 (prix au m²)</t>
  </si>
  <si>
    <t>categ2 (prix au m²)</t>
  </si>
  <si>
    <t>Redevance Enlèvement de versage</t>
  </si>
  <si>
    <t>Redevance Vente et mise à disposition de conteneurs</t>
  </si>
  <si>
    <t>Cadenas</t>
  </si>
  <si>
    <t>42 L</t>
  </si>
  <si>
    <t>140 L</t>
  </si>
  <si>
    <t>240 L</t>
  </si>
  <si>
    <t>240L - Papier Carton</t>
  </si>
  <si>
    <t>660 L</t>
  </si>
  <si>
    <t>1100 L</t>
  </si>
  <si>
    <t>Première mise à disposition d'un conteneur 140l (famille de 5 personne : 240l)</t>
  </si>
  <si>
    <t>Pour l'année 2024</t>
  </si>
  <si>
    <t>Redevance Emplacement fête foraine</t>
  </si>
  <si>
    <t>Tarifs autres fêtes</t>
  </si>
  <si>
    <t>Tarifs Pâques</t>
  </si>
  <si>
    <t>Redevance Maraichers</t>
  </si>
  <si>
    <t>Abonnés - Eté</t>
  </si>
  <si>
    <t>Electricité (par an)</t>
  </si>
  <si>
    <t>Auvelais (par m² et par marché)</t>
  </si>
  <si>
    <t>Tamines (par m² et par marché)</t>
  </si>
  <si>
    <t>Abonnés - Hiver</t>
  </si>
  <si>
    <t>Journalier</t>
  </si>
  <si>
    <t>Auvelais - Hiver</t>
  </si>
  <si>
    <t>Auvelais - Eté</t>
  </si>
  <si>
    <t>Tamines - Hiver</t>
  </si>
  <si>
    <t>Tamines - Eté</t>
  </si>
  <si>
    <t>Plaquette de dispersion</t>
  </si>
  <si>
    <t>Taxe sur la vente de sacs poubelles dérogatoires</t>
  </si>
  <si>
    <t>Rouleau de 10 sacs</t>
  </si>
  <si>
    <t>Redevance Location domaine public - Commerce de frites</t>
  </si>
  <si>
    <t>Bâtiment (par m²)</t>
  </si>
  <si>
    <t>Terrasse (par m²)</t>
  </si>
  <si>
    <t>Taxe sur les véhicules isolés abandonnés</t>
  </si>
  <si>
    <t>Taxe sur les dépôts de mitrailles et véhicules usagés</t>
  </si>
  <si>
    <t>Les conteneurs et cadenas pour l'année 2024</t>
  </si>
  <si>
    <t>PRIX DES CONTENEURS (2021 - 2024)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</si>
</sst>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#,##0.00\ [$€-1];[Red]\-#,##0.00\ [$€-1]"/>
    <numFmt numFmtId="166" formatCode="#,##0\ [$€-1];[Red]\-#,##0\ [$€-1]"/>
    <numFmt numFmtId="167" formatCode="#,##0.00_-\ [$€-1]"/>
    <numFmt numFmtId="168" formatCode="#,##0.0\ [$€-1];[Red]\-#,##0.0\ [$€-1]"/>
    <numFmt numFmtId="169" formatCode="#,##0.00\ [$€-1]"/>
    <numFmt numFmtId="170" formatCode="_ &quot;€&quot;\ * #,##0.0000_ ;_ &quot;€&quot;\ * \-#,##0.0000_ ;_ &quot;€&quot;\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1"/>
      <color theme="7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Tahoma"/>
      <family val="2"/>
    </font>
    <font>
      <u/>
      <sz val="10"/>
      <color indexed="12"/>
      <name val="Tahoma"/>
      <family val="2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44" fontId="1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7" applyNumberFormat="0" applyAlignment="0" applyProtection="0"/>
    <xf numFmtId="0" fontId="19" fillId="9" borderId="8" applyNumberFormat="0" applyAlignment="0" applyProtection="0"/>
    <xf numFmtId="0" fontId="20" fillId="9" borderId="7" applyNumberFormat="0" applyAlignment="0" applyProtection="0"/>
    <xf numFmtId="0" fontId="21" fillId="0" borderId="9" applyNumberFormat="0" applyFill="0" applyAlignment="0" applyProtection="0"/>
    <xf numFmtId="0" fontId="22" fillId="1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11" borderId="11" applyNumberFormat="0" applyFont="0" applyAlignment="0" applyProtection="0"/>
    <xf numFmtId="0" fontId="28" fillId="0" borderId="0"/>
    <xf numFmtId="0" fontId="30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3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0" borderId="0" xfId="0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167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2" borderId="1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vertical="top" wrapText="1"/>
    </xf>
    <xf numFmtId="167" fontId="0" fillId="0" borderId="0" xfId="0" applyNumberFormat="1" applyAlignment="1">
      <alignment horizontal="center" vertical="center" wrapText="1"/>
    </xf>
    <xf numFmtId="167" fontId="6" fillId="0" borderId="0" xfId="0" applyNumberFormat="1" applyFont="1" applyAlignment="1">
      <alignment horizontal="center"/>
    </xf>
    <xf numFmtId="167" fontId="0" fillId="2" borderId="2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wrapText="1"/>
    </xf>
    <xf numFmtId="167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" borderId="3" xfId="0" applyFont="1" applyFill="1" applyBorder="1"/>
    <xf numFmtId="167" fontId="0" fillId="0" borderId="3" xfId="0" applyNumberFormat="1" applyBorder="1" applyAlignment="1">
      <alignment horizontal="center"/>
    </xf>
    <xf numFmtId="0" fontId="6" fillId="0" borderId="3" xfId="0" applyFont="1" applyBorder="1"/>
    <xf numFmtId="0" fontId="0" fillId="0" borderId="3" xfId="0" applyFont="1" applyBorder="1"/>
    <xf numFmtId="0" fontId="5" fillId="0" borderId="3" xfId="0" applyFont="1" applyBorder="1"/>
    <xf numFmtId="0" fontId="0" fillId="0" borderId="3" xfId="0" applyBorder="1"/>
    <xf numFmtId="0" fontId="0" fillId="0" borderId="3" xfId="0" applyFont="1" applyFill="1" applyBorder="1"/>
    <xf numFmtId="167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wrapText="1"/>
    </xf>
    <xf numFmtId="0" fontId="2" fillId="0" borderId="3" xfId="0" applyFont="1" applyBorder="1"/>
    <xf numFmtId="167" fontId="6" fillId="0" borderId="3" xfId="0" applyNumberFormat="1" applyFont="1" applyBorder="1" applyAlignment="1">
      <alignment horizontal="center"/>
    </xf>
    <xf numFmtId="166" fontId="0" fillId="0" borderId="3" xfId="0" applyNumberFormat="1" applyBorder="1"/>
    <xf numFmtId="165" fontId="0" fillId="0" borderId="3" xfId="0" applyNumberFormat="1" applyBorder="1"/>
    <xf numFmtId="167" fontId="0" fillId="2" borderId="3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 wrapText="1"/>
    </xf>
    <xf numFmtId="167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vertical="top"/>
    </xf>
    <xf numFmtId="167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top"/>
    </xf>
    <xf numFmtId="167" fontId="0" fillId="0" borderId="0" xfId="0" applyNumberFormat="1" applyBorder="1" applyAlignment="1">
      <alignment horizontal="center" wrapText="1"/>
    </xf>
    <xf numFmtId="167" fontId="0" fillId="0" borderId="3" xfId="0" applyNumberForma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3" borderId="0" xfId="0" applyFont="1" applyFill="1" applyAlignment="1"/>
    <xf numFmtId="168" fontId="0" fillId="0" borderId="0" xfId="0" applyNumberFormat="1"/>
    <xf numFmtId="167" fontId="0" fillId="0" borderId="3" xfId="0" applyNumberFormat="1" applyBorder="1" applyAlignment="1">
      <alignment horizontal="left"/>
    </xf>
    <xf numFmtId="0" fontId="0" fillId="0" borderId="0" xfId="0" applyFill="1"/>
    <xf numFmtId="2" fontId="0" fillId="0" borderId="0" xfId="0" applyNumberFormat="1"/>
    <xf numFmtId="167" fontId="0" fillId="0" borderId="3" xfId="0" applyNumberFormat="1" applyBorder="1" applyAlignment="1">
      <alignment horizontal="left"/>
    </xf>
    <xf numFmtId="0" fontId="0" fillId="4" borderId="0" xfId="0" applyFill="1"/>
    <xf numFmtId="4" fontId="0" fillId="4" borderId="0" xfId="0" applyNumberFormat="1" applyFill="1"/>
    <xf numFmtId="2" fontId="0" fillId="4" borderId="0" xfId="0" applyNumberForma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4" fontId="2" fillId="4" borderId="0" xfId="0" applyNumberFormat="1" applyFont="1" applyFill="1"/>
    <xf numFmtId="0" fontId="0" fillId="3" borderId="3" xfId="0" applyFill="1" applyBorder="1"/>
    <xf numFmtId="0" fontId="8" fillId="0" borderId="3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3" borderId="0" xfId="0" applyFill="1"/>
    <xf numFmtId="0" fontId="0" fillId="0" borderId="13" xfId="0" applyBorder="1" applyAlignment="1">
      <alignment horizontal="center"/>
    </xf>
    <xf numFmtId="4" fontId="0" fillId="0" borderId="0" xfId="0" applyNumberFormat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64" fontId="0" fillId="0" borderId="22" xfId="41" applyFont="1" applyBorder="1"/>
    <xf numFmtId="164" fontId="2" fillId="36" borderId="23" xfId="41" applyFont="1" applyFill="1" applyBorder="1"/>
    <xf numFmtId="164" fontId="0" fillId="0" borderId="17" xfId="0" applyNumberFormat="1" applyBorder="1"/>
    <xf numFmtId="0" fontId="2" fillId="0" borderId="26" xfId="0" applyFont="1" applyBorder="1"/>
    <xf numFmtId="0" fontId="2" fillId="0" borderId="24" xfId="0" applyFont="1" applyBorder="1"/>
    <xf numFmtId="0" fontId="0" fillId="37" borderId="14" xfId="0" applyFill="1" applyBorder="1"/>
    <xf numFmtId="0" fontId="0" fillId="37" borderId="27" xfId="0" applyFill="1" applyBorder="1"/>
    <xf numFmtId="0" fontId="2" fillId="38" borderId="0" xfId="0" applyFont="1" applyFill="1" applyAlignment="1">
      <alignment horizontal="center"/>
    </xf>
    <xf numFmtId="0" fontId="2" fillId="0" borderId="29" xfId="0" applyFont="1" applyBorder="1"/>
    <xf numFmtId="0" fontId="2" fillId="36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20" xfId="0" applyBorder="1"/>
    <xf numFmtId="0" fontId="0" fillId="0" borderId="2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31" xfId="0" applyFont="1" applyBorder="1"/>
    <xf numFmtId="164" fontId="0" fillId="0" borderId="32" xfId="0" applyNumberFormat="1" applyBorder="1"/>
    <xf numFmtId="164" fontId="0" fillId="0" borderId="20" xfId="41" applyFont="1" applyBorder="1"/>
    <xf numFmtId="164" fontId="2" fillId="36" borderId="21" xfId="41" applyFont="1" applyFill="1" applyBorder="1"/>
    <xf numFmtId="0" fontId="0" fillId="0" borderId="25" xfId="0" applyBorder="1"/>
    <xf numFmtId="164" fontId="0" fillId="37" borderId="20" xfId="41" applyFont="1" applyFill="1" applyBorder="1"/>
    <xf numFmtId="164" fontId="2" fillId="37" borderId="21" xfId="41" applyFont="1" applyFill="1" applyBorder="1"/>
    <xf numFmtId="0" fontId="2" fillId="0" borderId="36" xfId="0" applyFont="1" applyBorder="1"/>
    <xf numFmtId="164" fontId="0" fillId="0" borderId="18" xfId="0" applyNumberFormat="1" applyBorder="1"/>
    <xf numFmtId="164" fontId="0" fillId="0" borderId="15" xfId="41" applyFont="1" applyBorder="1"/>
    <xf numFmtId="0" fontId="0" fillId="0" borderId="37" xfId="0" applyBorder="1"/>
    <xf numFmtId="0" fontId="2" fillId="3" borderId="31" xfId="0" applyFont="1" applyFill="1" applyBorder="1"/>
    <xf numFmtId="0" fontId="2" fillId="3" borderId="24" xfId="0" applyFont="1" applyFill="1" applyBorder="1"/>
    <xf numFmtId="4" fontId="0" fillId="3" borderId="0" xfId="0" applyNumberFormat="1" applyFill="1"/>
    <xf numFmtId="164" fontId="2" fillId="38" borderId="0" xfId="0" applyNumberFormat="1" applyFont="1" applyFill="1"/>
    <xf numFmtId="0" fontId="2" fillId="38" borderId="0" xfId="0" applyFont="1" applyFill="1"/>
    <xf numFmtId="0" fontId="31" fillId="3" borderId="0" xfId="0" applyFont="1" applyFill="1"/>
    <xf numFmtId="0" fontId="4" fillId="3" borderId="0" xfId="0" applyFont="1" applyFill="1"/>
    <xf numFmtId="4" fontId="2" fillId="0" borderId="0" xfId="0" applyNumberFormat="1" applyFont="1" applyFill="1"/>
    <xf numFmtId="4" fontId="0" fillId="0" borderId="0" xfId="0" applyNumberFormat="1" applyFill="1"/>
    <xf numFmtId="169" fontId="0" fillId="0" borderId="0" xfId="0" applyNumberFormat="1" applyFill="1"/>
    <xf numFmtId="2" fontId="0" fillId="0" borderId="0" xfId="0" applyNumberFormat="1" applyFill="1" applyAlignment="1">
      <alignment vertical="top"/>
    </xf>
    <xf numFmtId="0" fontId="2" fillId="0" borderId="0" xfId="0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2" fillId="0" borderId="3" xfId="0" applyFont="1" applyBorder="1"/>
    <xf numFmtId="0" fontId="2" fillId="0" borderId="0" xfId="0" applyFont="1" applyFill="1"/>
    <xf numFmtId="0" fontId="8" fillId="0" borderId="3" xfId="0" applyFont="1" applyBorder="1"/>
    <xf numFmtId="0" fontId="2" fillId="4" borderId="0" xfId="0" applyFont="1" applyFill="1"/>
    <xf numFmtId="0" fontId="9" fillId="0" borderId="3" xfId="0" applyFont="1" applyBorder="1"/>
    <xf numFmtId="167" fontId="2" fillId="0" borderId="0" xfId="0" applyNumberFormat="1" applyFont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/>
    <xf numFmtId="0" fontId="32" fillId="0" borderId="0" xfId="0" applyFont="1"/>
    <xf numFmtId="0" fontId="0" fillId="39" borderId="0" xfId="0" applyFill="1"/>
    <xf numFmtId="2" fontId="2" fillId="39" borderId="0" xfId="0" applyNumberFormat="1" applyFont="1" applyFill="1"/>
    <xf numFmtId="2" fontId="0" fillId="39" borderId="0" xfId="0" applyNumberFormat="1" applyFill="1"/>
    <xf numFmtId="4" fontId="0" fillId="39" borderId="0" xfId="0" applyNumberFormat="1" applyFill="1"/>
    <xf numFmtId="0" fontId="2" fillId="39" borderId="0" xfId="0" applyFont="1" applyFill="1"/>
    <xf numFmtId="0" fontId="33" fillId="0" borderId="0" xfId="0" applyFont="1"/>
    <xf numFmtId="169" fontId="0" fillId="39" borderId="0" xfId="0" applyNumberFormat="1" applyFill="1"/>
    <xf numFmtId="169" fontId="0" fillId="39" borderId="0" xfId="0" applyNumberFormat="1" applyFont="1" applyFill="1"/>
    <xf numFmtId="0" fontId="0" fillId="39" borderId="0" xfId="0" applyFont="1" applyFill="1"/>
    <xf numFmtId="0" fontId="0" fillId="39" borderId="0" xfId="0" applyFill="1" applyAlignment="1">
      <alignment horizontal="center"/>
    </xf>
    <xf numFmtId="2" fontId="0" fillId="39" borderId="0" xfId="0" applyNumberFormat="1" applyFill="1" applyAlignment="1">
      <alignment vertical="top"/>
    </xf>
    <xf numFmtId="0" fontId="2" fillId="39" borderId="0" xfId="0" applyFont="1" applyFill="1" applyAlignment="1">
      <alignment horizontal="center"/>
    </xf>
    <xf numFmtId="167" fontId="0" fillId="39" borderId="0" xfId="0" applyNumberFormat="1" applyFill="1" applyAlignment="1">
      <alignment horizontal="center"/>
    </xf>
    <xf numFmtId="167" fontId="2" fillId="39" borderId="0" xfId="0" applyNumberFormat="1" applyFont="1" applyFill="1" applyAlignment="1">
      <alignment horizontal="center"/>
    </xf>
    <xf numFmtId="0" fontId="0" fillId="39" borderId="0" xfId="0" applyFill="1" applyAlignment="1">
      <alignment wrapText="1"/>
    </xf>
    <xf numFmtId="0" fontId="2" fillId="39" borderId="0" xfId="0" applyFont="1" applyFill="1" applyAlignment="1">
      <alignment wrapText="1"/>
    </xf>
    <xf numFmtId="0" fontId="6" fillId="39" borderId="0" xfId="0" applyFont="1" applyFill="1" applyAlignment="1">
      <alignment wrapText="1"/>
    </xf>
    <xf numFmtId="167" fontId="0" fillId="39" borderId="41" xfId="0" applyNumberFormat="1" applyFill="1" applyBorder="1" applyAlignment="1">
      <alignment horizontal="center"/>
    </xf>
    <xf numFmtId="167" fontId="0" fillId="39" borderId="42" xfId="0" applyNumberFormat="1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167" fontId="0" fillId="39" borderId="0" xfId="0" applyNumberFormat="1" applyFill="1" applyBorder="1" applyAlignment="1">
      <alignment horizontal="center"/>
    </xf>
    <xf numFmtId="0" fontId="0" fillId="39" borderId="38" xfId="0" applyFill="1" applyBorder="1" applyAlignment="1">
      <alignment horizontal="center" wrapText="1"/>
    </xf>
    <xf numFmtId="0" fontId="0" fillId="39" borderId="44" xfId="0" applyFill="1" applyBorder="1" applyAlignment="1">
      <alignment horizontal="center" wrapText="1"/>
    </xf>
    <xf numFmtId="0" fontId="0" fillId="39" borderId="46" xfId="0" applyFill="1" applyBorder="1" applyAlignment="1">
      <alignment horizontal="center" wrapText="1"/>
    </xf>
    <xf numFmtId="167" fontId="0" fillId="39" borderId="40" xfId="0" applyNumberFormat="1" applyFill="1" applyBorder="1" applyAlignment="1">
      <alignment horizontal="center"/>
    </xf>
    <xf numFmtId="167" fontId="0" fillId="39" borderId="44" xfId="0" applyNumberFormat="1" applyFill="1" applyBorder="1" applyAlignment="1">
      <alignment horizontal="center"/>
    </xf>
    <xf numFmtId="167" fontId="0" fillId="39" borderId="45" xfId="0" applyNumberForma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0" xfId="0" applyFont="1" applyFill="1"/>
    <xf numFmtId="164" fontId="2" fillId="40" borderId="0" xfId="0" applyNumberFormat="1" applyFont="1" applyFill="1"/>
    <xf numFmtId="164" fontId="2" fillId="39" borderId="0" xfId="0" applyNumberFormat="1" applyFont="1" applyFill="1"/>
    <xf numFmtId="0" fontId="2" fillId="41" borderId="0" xfId="0" applyFont="1" applyFill="1" applyAlignment="1">
      <alignment horizontal="center"/>
    </xf>
    <xf numFmtId="2" fontId="0" fillId="41" borderId="0" xfId="0" applyNumberFormat="1" applyFill="1"/>
    <xf numFmtId="2" fontId="0" fillId="41" borderId="0" xfId="0" applyNumberFormat="1" applyFill="1" applyAlignment="1">
      <alignment horizontal="right"/>
    </xf>
    <xf numFmtId="0" fontId="0" fillId="41" borderId="0" xfId="0" applyFill="1"/>
    <xf numFmtId="167" fontId="0" fillId="39" borderId="38" xfId="0" applyNumberFormat="1" applyFill="1" applyBorder="1" applyAlignment="1">
      <alignment horizontal="center"/>
    </xf>
    <xf numFmtId="167" fontId="0" fillId="39" borderId="39" xfId="0" applyNumberFormat="1" applyFill="1" applyBorder="1" applyAlignment="1">
      <alignment horizontal="center"/>
    </xf>
    <xf numFmtId="0" fontId="2" fillId="39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44" fontId="0" fillId="0" borderId="0" xfId="1" applyFont="1"/>
    <xf numFmtId="44" fontId="0" fillId="0" borderId="0" xfId="1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4" fontId="0" fillId="0" borderId="39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42" borderId="39" xfId="0" applyFill="1" applyBorder="1" applyAlignment="1">
      <alignment horizontal="center" vertical="center"/>
    </xf>
    <xf numFmtId="44" fontId="0" fillId="42" borderId="39" xfId="1" applyFont="1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44" fontId="0" fillId="42" borderId="47" xfId="1" applyFont="1" applyFill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44" fontId="0" fillId="0" borderId="49" xfId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170" fontId="0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42" borderId="39" xfId="0" applyFill="1" applyBorder="1" applyAlignment="1">
      <alignment horizontal="left" vertical="top"/>
    </xf>
    <xf numFmtId="170" fontId="0" fillId="42" borderId="39" xfId="1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left" vertical="top"/>
    </xf>
    <xf numFmtId="170" fontId="0" fillId="42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2" borderId="47" xfId="0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 wrapText="1"/>
    </xf>
    <xf numFmtId="44" fontId="0" fillId="42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42" borderId="0" xfId="0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4" fontId="0" fillId="0" borderId="47" xfId="1" applyFont="1" applyBorder="1" applyAlignment="1">
      <alignment horizontal="center" vertical="center"/>
    </xf>
    <xf numFmtId="44" fontId="2" fillId="0" borderId="0" xfId="1" applyFont="1"/>
    <xf numFmtId="44" fontId="2" fillId="0" borderId="0" xfId="1" applyFont="1" applyAlignment="1">
      <alignment horizontal="center" vertical="center"/>
    </xf>
    <xf numFmtId="170" fontId="2" fillId="42" borderId="40" xfId="1" applyNumberFormat="1" applyFont="1" applyFill="1" applyBorder="1" applyAlignment="1">
      <alignment horizontal="center" vertical="center"/>
    </xf>
    <xf numFmtId="170" fontId="2" fillId="0" borderId="45" xfId="1" applyNumberFormat="1" applyFont="1" applyBorder="1" applyAlignment="1">
      <alignment horizontal="center" vertical="center"/>
    </xf>
    <xf numFmtId="170" fontId="2" fillId="42" borderId="45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40" xfId="1" applyFont="1" applyBorder="1" applyAlignment="1">
      <alignment horizontal="center" vertical="center"/>
    </xf>
    <xf numFmtId="44" fontId="2" fillId="42" borderId="45" xfId="1" applyFont="1" applyFill="1" applyBorder="1" applyAlignment="1">
      <alignment horizontal="center" vertical="center"/>
    </xf>
    <xf numFmtId="44" fontId="2" fillId="0" borderId="50" xfId="1" applyFont="1" applyBorder="1" applyAlignment="1">
      <alignment horizontal="center" vertical="center"/>
    </xf>
    <xf numFmtId="44" fontId="2" fillId="42" borderId="40" xfId="1" applyFont="1" applyFill="1" applyBorder="1" applyAlignment="1">
      <alignment horizontal="center" vertical="center"/>
    </xf>
    <xf numFmtId="44" fontId="2" fillId="0" borderId="45" xfId="1" applyFont="1" applyBorder="1" applyAlignment="1">
      <alignment horizontal="center" vertical="center"/>
    </xf>
    <xf numFmtId="44" fontId="2" fillId="42" borderId="48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48" xfId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44" fontId="35" fillId="0" borderId="49" xfId="1" applyFont="1" applyBorder="1" applyAlignment="1">
      <alignment horizontal="center" vertical="center"/>
    </xf>
    <xf numFmtId="44" fontId="36" fillId="0" borderId="50" xfId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44" fontId="0" fillId="0" borderId="49" xfId="1" applyFont="1" applyFill="1" applyBorder="1" applyAlignment="1">
      <alignment horizontal="center" vertical="center"/>
    </xf>
    <xf numFmtId="44" fontId="2" fillId="0" borderId="50" xfId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49" xfId="1" applyFont="1" applyBorder="1" applyAlignment="1">
      <alignment horizontal="center" vertical="center" wrapText="1"/>
    </xf>
    <xf numFmtId="44" fontId="2" fillId="0" borderId="50" xfId="1" applyFont="1" applyBorder="1" applyAlignment="1">
      <alignment horizontal="center" vertical="center" wrapText="1"/>
    </xf>
    <xf numFmtId="0" fontId="0" fillId="42" borderId="39" xfId="0" applyFill="1" applyBorder="1"/>
    <xf numFmtId="44" fontId="0" fillId="42" borderId="39" xfId="1" applyFont="1" applyFill="1" applyBorder="1"/>
    <xf numFmtId="44" fontId="2" fillId="42" borderId="40" xfId="1" applyFont="1" applyFill="1" applyBorder="1"/>
    <xf numFmtId="49" fontId="2" fillId="0" borderId="4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1" xfId="0" applyBorder="1"/>
    <xf numFmtId="0" fontId="35" fillId="0" borderId="0" xfId="0" applyFont="1"/>
    <xf numFmtId="0" fontId="0" fillId="0" borderId="0" xfId="0" applyAlignment="1"/>
    <xf numFmtId="0" fontId="5" fillId="0" borderId="44" xfId="0" applyFont="1" applyBorder="1" applyAlignment="1"/>
    <xf numFmtId="167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44" xfId="0" applyBorder="1" applyAlignment="1"/>
    <xf numFmtId="167" fontId="0" fillId="0" borderId="0" xfId="1" applyNumberFormat="1" applyFont="1" applyBorder="1" applyAlignment="1">
      <alignment horizontal="center"/>
    </xf>
    <xf numFmtId="0" fontId="0" fillId="0" borderId="46" xfId="0" applyBorder="1" applyAlignment="1"/>
    <xf numFmtId="167" fontId="0" fillId="0" borderId="47" xfId="0" applyNumberFormat="1" applyBorder="1" applyAlignment="1">
      <alignment horizontal="center"/>
    </xf>
    <xf numFmtId="0" fontId="0" fillId="0" borderId="47" xfId="0" applyBorder="1" applyAlignment="1"/>
    <xf numFmtId="0" fontId="5" fillId="0" borderId="44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Border="1"/>
    <xf numFmtId="0" fontId="0" fillId="0" borderId="46" xfId="0" applyFont="1" applyBorder="1" applyAlignment="1">
      <alignment wrapText="1"/>
    </xf>
    <xf numFmtId="0" fontId="0" fillId="0" borderId="47" xfId="0" applyBorder="1"/>
    <xf numFmtId="0" fontId="0" fillId="0" borderId="48" xfId="0" applyBorder="1"/>
    <xf numFmtId="0" fontId="36" fillId="0" borderId="0" xfId="0" applyFont="1"/>
    <xf numFmtId="0" fontId="2" fillId="0" borderId="45" xfId="0" applyFont="1" applyBorder="1" applyAlignment="1"/>
    <xf numFmtId="0" fontId="2" fillId="0" borderId="48" xfId="0" applyFont="1" applyBorder="1" applyAlignment="1"/>
    <xf numFmtId="0" fontId="2" fillId="0" borderId="0" xfId="0" applyFont="1" applyBorder="1" applyAlignment="1"/>
    <xf numFmtId="0" fontId="2" fillId="0" borderId="45" xfId="0" applyFont="1" applyBorder="1"/>
    <xf numFmtId="0" fontId="2" fillId="0" borderId="48" xfId="0" applyFont="1" applyBorder="1"/>
    <xf numFmtId="0" fontId="6" fillId="0" borderId="44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4" fontId="0" fillId="0" borderId="0" xfId="1" applyFont="1" applyFill="1" applyBorder="1"/>
    <xf numFmtId="44" fontId="2" fillId="0" borderId="45" xfId="1" applyFont="1" applyBorder="1"/>
    <xf numFmtId="44" fontId="0" fillId="0" borderId="0" xfId="1" applyFont="1" applyFill="1" applyBorder="1" applyAlignment="1">
      <alignment horizontal="right"/>
    </xf>
    <xf numFmtId="44" fontId="2" fillId="0" borderId="45" xfId="1" applyFont="1" applyBorder="1" applyAlignment="1">
      <alignment horizontal="right"/>
    </xf>
    <xf numFmtId="0" fontId="0" fillId="0" borderId="0" xfId="0" applyFill="1" applyBorder="1"/>
    <xf numFmtId="0" fontId="6" fillId="0" borderId="46" xfId="0" applyFont="1" applyBorder="1" applyAlignment="1">
      <alignment wrapText="1"/>
    </xf>
    <xf numFmtId="0" fontId="0" fillId="0" borderId="44" xfId="0" applyBorder="1"/>
    <xf numFmtId="44" fontId="0" fillId="0" borderId="0" xfId="1" applyFont="1" applyBorder="1"/>
    <xf numFmtId="0" fontId="0" fillId="42" borderId="46" xfId="0" applyFill="1" applyBorder="1"/>
    <xf numFmtId="44" fontId="0" fillId="42" borderId="47" xfId="1" applyFont="1" applyFill="1" applyBorder="1"/>
    <xf numFmtId="44" fontId="2" fillId="42" borderId="48" xfId="1" applyFont="1" applyFill="1" applyBorder="1"/>
    <xf numFmtId="0" fontId="0" fillId="0" borderId="46" xfId="0" applyBorder="1" applyAlignment="1">
      <alignment wrapText="1"/>
    </xf>
    <xf numFmtId="0" fontId="0" fillId="0" borderId="46" xfId="0" applyBorder="1"/>
    <xf numFmtId="44" fontId="0" fillId="0" borderId="47" xfId="1" applyFont="1" applyBorder="1"/>
    <xf numFmtId="44" fontId="2" fillId="0" borderId="48" xfId="1" applyFont="1" applyBorder="1"/>
    <xf numFmtId="0" fontId="0" fillId="0" borderId="44" xfId="0" applyBorder="1" applyAlignment="1">
      <alignment vertical="center" wrapText="1"/>
    </xf>
    <xf numFmtId="167" fontId="0" fillId="0" borderId="0" xfId="0" applyNumberFormat="1" applyBorder="1" applyAlignment="1">
      <alignment wrapText="1"/>
    </xf>
    <xf numFmtId="0" fontId="2" fillId="0" borderId="45" xfId="0" applyFont="1" applyBorder="1" applyAlignment="1">
      <alignment wrapText="1"/>
    </xf>
    <xf numFmtId="0" fontId="0" fillId="0" borderId="46" xfId="0" applyBorder="1" applyAlignment="1">
      <alignment vertical="center" wrapText="1"/>
    </xf>
    <xf numFmtId="167" fontId="0" fillId="0" borderId="47" xfId="0" applyNumberFormat="1" applyBorder="1" applyAlignment="1">
      <alignment wrapText="1"/>
    </xf>
    <xf numFmtId="0" fontId="0" fillId="0" borderId="44" xfId="0" applyBorder="1" applyAlignment="1">
      <alignment horizontal="left" vertical="center" wrapText="1"/>
    </xf>
    <xf numFmtId="0" fontId="0" fillId="0" borderId="46" xfId="0" applyBorder="1" applyAlignment="1">
      <alignment vertical="top" wrapText="1"/>
    </xf>
    <xf numFmtId="167" fontId="0" fillId="0" borderId="47" xfId="0" applyNumberFormat="1" applyBorder="1" applyAlignment="1">
      <alignment horizontal="center" wrapText="1"/>
    </xf>
    <xf numFmtId="166" fontId="0" fillId="0" borderId="0" xfId="0" applyNumberFormat="1" applyBorder="1"/>
    <xf numFmtId="166" fontId="0" fillId="0" borderId="45" xfId="0" applyNumberFormat="1" applyBorder="1"/>
    <xf numFmtId="0" fontId="0" fillId="0" borderId="44" xfId="0" applyBorder="1" applyAlignment="1">
      <alignment vertical="center"/>
    </xf>
    <xf numFmtId="167" fontId="0" fillId="0" borderId="0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5" fontId="0" fillId="0" borderId="45" xfId="0" applyNumberFormat="1" applyBorder="1"/>
    <xf numFmtId="0" fontId="0" fillId="0" borderId="45" xfId="0" applyBorder="1" applyAlignment="1">
      <alignment horizontal="center"/>
    </xf>
    <xf numFmtId="49" fontId="0" fillId="0" borderId="48" xfId="0" applyNumberFormat="1" applyBorder="1" applyAlignment="1">
      <alignment horizontal="right" vertical="top"/>
    </xf>
    <xf numFmtId="0" fontId="0" fillId="0" borderId="45" xfId="0" applyBorder="1" applyAlignment="1">
      <alignment wrapText="1"/>
    </xf>
    <xf numFmtId="0" fontId="6" fillId="0" borderId="38" xfId="0" applyFont="1" applyBorder="1" applyAlignment="1">
      <alignment wrapText="1"/>
    </xf>
    <xf numFmtId="44" fontId="0" fillId="0" borderId="39" xfId="1" applyFont="1" applyBorder="1" applyAlignment="1">
      <alignment horizontal="center"/>
    </xf>
    <xf numFmtId="44" fontId="0" fillId="0" borderId="39" xfId="1" applyFont="1" applyBorder="1"/>
    <xf numFmtId="44" fontId="2" fillId="0" borderId="40" xfId="1" applyFont="1" applyBorder="1"/>
    <xf numFmtId="44" fontId="0" fillId="0" borderId="0" xfId="1" applyFont="1" applyBorder="1" applyAlignment="1">
      <alignment horizontal="center"/>
    </xf>
    <xf numFmtId="44" fontId="0" fillId="0" borderId="47" xfId="1" applyFont="1" applyBorder="1" applyAlignment="1">
      <alignment horizontal="center"/>
    </xf>
    <xf numFmtId="0" fontId="0" fillId="0" borderId="38" xfId="0" applyBorder="1"/>
    <xf numFmtId="44" fontId="2" fillId="0" borderId="0" xfId="1" applyFont="1" applyBorder="1"/>
    <xf numFmtId="164" fontId="2" fillId="0" borderId="45" xfId="0" applyNumberFormat="1" applyFont="1" applyBorder="1"/>
    <xf numFmtId="44" fontId="0" fillId="0" borderId="47" xfId="1" applyFont="1" applyFill="1" applyBorder="1"/>
    <xf numFmtId="0" fontId="0" fillId="0" borderId="0" xfId="0" applyBorder="1" applyAlignment="1">
      <alignment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wrapText="1"/>
    </xf>
    <xf numFmtId="0" fontId="0" fillId="0" borderId="38" xfId="0" applyBorder="1" applyAlignment="1">
      <alignment wrapText="1"/>
    </xf>
    <xf numFmtId="0" fontId="2" fillId="44" borderId="0" xfId="0" applyFont="1" applyFill="1" applyAlignment="1">
      <alignment horizontal="center"/>
    </xf>
    <xf numFmtId="0" fontId="0" fillId="44" borderId="0" xfId="0" applyFill="1"/>
    <xf numFmtId="164" fontId="2" fillId="44" borderId="0" xfId="0" applyNumberFormat="1" applyFont="1" applyFill="1"/>
    <xf numFmtId="0" fontId="2" fillId="44" borderId="0" xfId="0" applyFont="1" applyFill="1"/>
    <xf numFmtId="0" fontId="0" fillId="0" borderId="39" xfId="0" applyFill="1" applyBorder="1"/>
    <xf numFmtId="44" fontId="0" fillId="0" borderId="39" xfId="1" applyFont="1" applyFill="1" applyBorder="1"/>
    <xf numFmtId="44" fontId="2" fillId="0" borderId="40" xfId="1" applyFont="1" applyFill="1" applyBorder="1"/>
    <xf numFmtId="44" fontId="2" fillId="0" borderId="45" xfId="1" applyFont="1" applyBorder="1" applyAlignment="1">
      <alignment wrapText="1"/>
    </xf>
    <xf numFmtId="44" fontId="0" fillId="0" borderId="49" xfId="1" applyFont="1" applyBorder="1"/>
    <xf numFmtId="44" fontId="2" fillId="0" borderId="50" xfId="1" applyFont="1" applyBorder="1"/>
    <xf numFmtId="0" fontId="0" fillId="42" borderId="47" xfId="0" applyFill="1" applyBorder="1" applyAlignment="1">
      <alignment horizontal="center" vertical="center"/>
    </xf>
    <xf numFmtId="0" fontId="0" fillId="42" borderId="48" xfId="0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0" fillId="42" borderId="47" xfId="0" applyFill="1" applyBorder="1" applyAlignment="1">
      <alignment horizontal="center" vertical="center" wrapText="1"/>
    </xf>
    <xf numFmtId="0" fontId="0" fillId="42" borderId="48" xfId="0" applyFill="1" applyBorder="1" applyAlignment="1">
      <alignment horizontal="center" vertical="center" wrapText="1"/>
    </xf>
    <xf numFmtId="44" fontId="0" fillId="42" borderId="47" xfId="1" applyFont="1" applyFill="1" applyBorder="1" applyAlignment="1">
      <alignment horizontal="center" vertical="center"/>
    </xf>
    <xf numFmtId="44" fontId="0" fillId="42" borderId="48" xfId="1" applyFont="1" applyFill="1" applyBorder="1" applyAlignment="1">
      <alignment horizontal="center" vertical="center"/>
    </xf>
    <xf numFmtId="9" fontId="0" fillId="42" borderId="47" xfId="1" applyNumberFormat="1" applyFont="1" applyFill="1" applyBorder="1" applyAlignment="1">
      <alignment horizontal="center" vertical="center"/>
    </xf>
    <xf numFmtId="0" fontId="0" fillId="42" borderId="47" xfId="1" applyNumberFormat="1" applyFont="1" applyFill="1" applyBorder="1" applyAlignment="1">
      <alignment horizontal="center" vertical="center"/>
    </xf>
    <xf numFmtId="0" fontId="0" fillId="42" borderId="48" xfId="1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1" applyNumberFormat="1" applyFont="1" applyBorder="1" applyAlignment="1">
      <alignment horizontal="center" vertical="center"/>
    </xf>
    <xf numFmtId="0" fontId="0" fillId="0" borderId="48" xfId="1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4" fillId="42" borderId="51" xfId="0" applyFont="1" applyFill="1" applyBorder="1" applyAlignment="1">
      <alignment horizontal="center"/>
    </xf>
    <xf numFmtId="0" fontId="34" fillId="42" borderId="49" xfId="0" applyFont="1" applyFill="1" applyBorder="1" applyAlignment="1">
      <alignment horizontal="center"/>
    </xf>
    <xf numFmtId="0" fontId="34" fillId="42" borderId="50" xfId="0" applyFont="1" applyFill="1" applyBorder="1" applyAlignment="1">
      <alignment horizontal="center"/>
    </xf>
    <xf numFmtId="0" fontId="6" fillId="43" borderId="38" xfId="0" applyFont="1" applyFill="1" applyBorder="1" applyAlignment="1">
      <alignment horizontal="center" wrapText="1"/>
    </xf>
    <xf numFmtId="0" fontId="6" fillId="43" borderId="39" xfId="0" applyFont="1" applyFill="1" applyBorder="1" applyAlignment="1">
      <alignment horizontal="center" wrapText="1"/>
    </xf>
    <xf numFmtId="0" fontId="6" fillId="43" borderId="40" xfId="0" applyFont="1" applyFill="1" applyBorder="1" applyAlignment="1">
      <alignment horizontal="center" wrapText="1"/>
    </xf>
    <xf numFmtId="0" fontId="6" fillId="43" borderId="44" xfId="0" applyFont="1" applyFill="1" applyBorder="1" applyAlignment="1">
      <alignment horizontal="center" wrapText="1"/>
    </xf>
    <xf numFmtId="0" fontId="6" fillId="43" borderId="0" xfId="0" applyFont="1" applyFill="1" applyBorder="1" applyAlignment="1">
      <alignment horizontal="center" wrapText="1"/>
    </xf>
    <xf numFmtId="0" fontId="6" fillId="43" borderId="45" xfId="0" applyFont="1" applyFill="1" applyBorder="1" applyAlignment="1">
      <alignment horizontal="center" wrapText="1"/>
    </xf>
    <xf numFmtId="0" fontId="31" fillId="0" borderId="51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44" fontId="0" fillId="0" borderId="39" xfId="1" applyFont="1" applyBorder="1" applyAlignment="1">
      <alignment horizontal="center" vertical="center"/>
    </xf>
    <xf numFmtId="44" fontId="0" fillId="0" borderId="47" xfId="1" applyFont="1" applyBorder="1" applyAlignment="1">
      <alignment horizontal="center" vertical="center"/>
    </xf>
    <xf numFmtId="44" fontId="2" fillId="0" borderId="40" xfId="1" applyFont="1" applyBorder="1" applyAlignment="1">
      <alignment horizontal="center" vertical="center"/>
    </xf>
    <xf numFmtId="44" fontId="2" fillId="0" borderId="48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4" fillId="42" borderId="38" xfId="0" applyFont="1" applyFill="1" applyBorder="1" applyAlignment="1">
      <alignment horizontal="center"/>
    </xf>
    <xf numFmtId="0" fontId="34" fillId="42" borderId="39" xfId="0" applyFont="1" applyFill="1" applyBorder="1" applyAlignment="1">
      <alignment horizontal="center"/>
    </xf>
    <xf numFmtId="0" fontId="34" fillId="42" borderId="4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167" fontId="0" fillId="39" borderId="51" xfId="0" applyNumberFormat="1" applyFill="1" applyBorder="1" applyAlignment="1">
      <alignment horizontal="center"/>
    </xf>
    <xf numFmtId="167" fontId="0" fillId="39" borderId="49" xfId="0" applyNumberFormat="1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0" fillId="39" borderId="50" xfId="0" applyFill="1" applyBorder="1" applyAlignment="1">
      <alignment horizontal="center"/>
    </xf>
    <xf numFmtId="167" fontId="0" fillId="39" borderId="46" xfId="0" applyNumberFormat="1" applyFill="1" applyBorder="1" applyAlignment="1">
      <alignment horizontal="center"/>
    </xf>
    <xf numFmtId="167" fontId="0" fillId="39" borderId="4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8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" fillId="44" borderId="0" xfId="0" applyFont="1" applyFill="1" applyAlignment="1">
      <alignment horizontal="center"/>
    </xf>
  </cellXfs>
  <cellStyles count="52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44"/>
    <cellStyle name="Entrée" xfId="9" builtinId="20" customBuiltin="1"/>
    <cellStyle name="Insatisfaisant" xfId="7" builtinId="27" customBuiltin="1"/>
    <cellStyle name="Lien hypertexte 2" xfId="48"/>
    <cellStyle name="Lien hypertexte 3" xfId="49"/>
    <cellStyle name="Milliers 2" xfId="51"/>
    <cellStyle name="Monétaire" xfId="1" builtinId="4"/>
    <cellStyle name="Monétaire 2" xfId="50"/>
    <cellStyle name="Monétaire 3" xfId="41"/>
    <cellStyle name="Neutre" xfId="8" builtinId="28" customBuiltin="1"/>
    <cellStyle name="Normal" xfId="0" builtinId="0"/>
    <cellStyle name="Normal 2" xfId="45"/>
    <cellStyle name="Normal 3" xfId="42"/>
    <cellStyle name="Normal 4" xfId="43"/>
    <cellStyle name="Normal 4 2" xfId="47"/>
    <cellStyle name="Satisfaisant" xfId="6" builtinId="26" customBuiltin="1"/>
    <cellStyle name="Sortie" xfId="10" builtinId="21" customBuiltin="1"/>
    <cellStyle name="Texte explicatif" xfId="15" builtinId="53" customBuiltin="1"/>
    <cellStyle name="Titre 2" xfId="46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41">
    <dxf>
      <numFmt numFmtId="167" formatCode="#,##0.00_-\ [$€-1]"/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_-\ [$€-1]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7" formatCode="#,##0.00_-\ [$€-1]"/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7" formatCode="#,##0.00_-\ [$€-1]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top style="medium">
          <color indexed="64"/>
        </top>
      </border>
    </dxf>
    <dxf>
      <numFmt numFmtId="167" formatCode="#,##0.00_-\ [$€-1]"/>
      <alignment horizontal="center" textRotation="0" indent="0" justifyLastLine="0" shrinkToFit="0" readingOrder="0"/>
    </dxf>
    <dxf>
      <alignment textRotation="0" wrapText="1" indent="0" justifyLastLine="0" shrinkToFit="0" readingOrder="0"/>
    </dxf>
    <dxf>
      <numFmt numFmtId="167" formatCode="#,##0.00_-\ [$€-1]"/>
      <alignment horizontal="center" textRotation="0" indent="0" justifyLastLine="0" shrinkToFit="0" readingOrder="0"/>
    </dxf>
    <dxf>
      <alignment textRotation="0" wrapText="1" indent="0" justifyLastLine="0" shrinkToFit="0" readingOrder="0"/>
    </dxf>
    <dxf>
      <numFmt numFmtId="167" formatCode="#,##0.00_-\ [$€-1]"/>
      <alignment horizontal="center" textRotation="0" indent="0" justifyLastLine="0" shrinkToFit="0" readingOrder="0"/>
    </dxf>
    <dxf>
      <alignment textRotation="0" wrapText="1" indent="0" justifyLastLine="0" shrinkToFit="0" readingOrder="0"/>
    </dxf>
    <dxf>
      <numFmt numFmtId="167" formatCode="#,##0.00_-\ [$€-1]"/>
      <alignment horizontal="center" textRotation="0" indent="0" justifyLastLine="0" shrinkToFit="0" readingOrder="0"/>
    </dxf>
    <dxf>
      <alignment textRotation="0" wrapText="1" indent="0" justifyLastLine="0" shrinkToFit="0" readingOrder="0"/>
    </dxf>
    <dxf>
      <numFmt numFmtId="167" formatCode="#,##0.00_-\ [$€-1]"/>
      <alignment horizontal="center" textRotation="0" indent="0" justifyLastLine="0" shrinkToFit="0" readingOrder="0"/>
    </dxf>
    <dxf>
      <alignment textRotation="0" wrapText="1" indent="0" justifyLastLine="0" shrinkToFit="0" readingOrder="0"/>
    </dxf>
    <dxf>
      <numFmt numFmtId="167" formatCode="#,##0.00_-\ [$€-1]"/>
      <alignment horizontal="center" textRotation="0" indent="0" justifyLastLine="0" shrinkToFit="0" readingOrder="0"/>
    </dxf>
    <dxf>
      <alignment textRotation="0" wrapText="1" indent="0" justifyLastLine="0" shrinkToFit="0" readingOrder="0"/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167" formatCode="#,##0.00_-\ [$€-1]"/>
      <alignment horizontal="center" textRotation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eau12" displayName="Tableau12" ref="A139:D154" totalsRowShown="0" tableBorderDxfId="40">
  <autoFilter ref="A139:D154"/>
  <tableColumns count="4">
    <tableColumn id="1" name="Salles" dataDxfId="39"/>
    <tableColumn id="2" name="frais fonctionnement gratuit accordé" dataDxfId="38" dataCellStyle="Monétaire"/>
    <tableColumn id="3" name="Particulier de l'entité" dataDxfId="37" dataCellStyle="Monétaire"/>
    <tableColumn id="4" name="forfait assos et club de l'entité" dataDxfId="36" dataCellStyle="Monétaire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7" name="Tableau28" displayName="Tableau28" ref="A52:D67" totalsRowShown="0" headerRowDxfId="15">
  <autoFilter ref="A52:D67"/>
  <tableColumns count="4">
    <tableColumn id="1" name="Salles" dataDxfId="14"/>
    <tableColumn id="2" name="frais fonctionnement gratuit accoré" dataDxfId="13"/>
    <tableColumn id="3" name="Particulier d l'entité" dataDxfId="12"/>
    <tableColumn id="4" name="forfait assos et club de l'entité" dataDxfId="1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" name="Tableau39" displayName="Tableau39" ref="A107:B134" totalsRowShown="0" headerRowDxfId="10">
  <autoFilter ref="A107:B134"/>
  <tableColumns count="2">
    <tableColumn id="1" name="Colonne1" dataDxfId="9"/>
    <tableColumn id="2" name="Colonne2" dataDxfId="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9" name="Tableau110" displayName="Tableau110" ref="A70:D75" totalsRowShown="0" headerRowDxfId="7">
  <autoFilter ref="A70:D75"/>
  <tableColumns count="4">
    <tableColumn id="1" name="Colonne1" dataDxfId="6"/>
    <tableColumn id="2" name="Association/group culturel de Sambreville" dataDxfId="5"/>
    <tableColumn id="3" name="Association/group culturel hors de Sambreville" dataDxfId="4"/>
    <tableColumn id="4" name="Production privées à but lucratif" dataDxf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0" name="Tableau511" displayName="Tableau511" ref="A139:B149" totalsRowShown="0" headerRowDxfId="2">
  <autoFilter ref="A139:B149"/>
  <tableColumns count="2">
    <tableColumn id="1" name="gens du voyage" dataDxfId="1"/>
    <tableColumn id="2" name="100€ /logement mobil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au414" displayName="Tableau414" ref="A227:C239" totalsRowShown="0">
  <autoFilter ref="A227:C239"/>
  <tableColumns count="3">
    <tableColumn id="1" name="Service" dataDxfId="35"/>
    <tableColumn id="2" name="Public" dataDxfId="34"/>
    <tableColumn id="3" name="Tarif" dataDxfId="33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2" name="Tableau2" displayName="Tableau2" ref="A120:D135" totalsRowShown="0">
  <autoFilter ref="A120:D135"/>
  <tableColumns count="4">
    <tableColumn id="1" name="Salles" dataDxfId="32"/>
    <tableColumn id="2" name="frais fonctionnement gratuit accordé" dataDxfId="31"/>
    <tableColumn id="3" name="Particulier de l'entité"/>
    <tableColumn id="4" name="forfait assos et club de l'entité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139:B166" totalsRowShown="0">
  <autoFilter ref="A139:B166"/>
  <tableColumns count="2">
    <tableColumn id="1" name="Colonne1" dataDxfId="30"/>
    <tableColumn id="2" name="Colonne2" dataDxfId="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au1" displayName="Tableau1" ref="A182:E187" totalsRowShown="0">
  <autoFilter ref="A182:E187"/>
  <tableColumns count="5">
    <tableColumn id="1" name="Colonne1" dataDxfId="28"/>
    <tableColumn id="2" name="Association/group culturel de Sambreville" dataDxfId="27"/>
    <tableColumn id="3" name="Association/group culturel hors de Sambreville"/>
    <tableColumn id="4" name="Production privées à but lucratif"/>
    <tableColumn id="5" name="idem 20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au4" displayName="Tableau4" ref="A198:C210" totalsRowShown="0">
  <autoFilter ref="A198:C210"/>
  <tableColumns count="3">
    <tableColumn id="1" name="Service" dataDxfId="26"/>
    <tableColumn id="2" name="Public" dataDxfId="25"/>
    <tableColumn id="3" name="Tarif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au5" displayName="Tableau5" ref="A269:B279" totalsRowShown="0">
  <autoFilter ref="A269:B279"/>
  <tableColumns count="2">
    <tableColumn id="1" name="gens du voyage" dataDxfId="24"/>
    <tableColumn id="2" name="100€ /logement mobile" dataDxfId="2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leau6" displayName="Tableau6" ref="A296:C308" totalsRowShown="0">
  <autoFilter ref="A296:C308"/>
  <tableColumns count="3">
    <tableColumn id="1" name="Superficie" dataDxfId="22"/>
    <tableColumn id="2" name="15jours (Pâques)" dataDxfId="21"/>
    <tableColumn id="3" name="4 jours (autres fêtes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leau1215" displayName="Tableau1215" ref="A53:D68" totalsRowShown="0" tableBorderDxfId="20">
  <autoFilter ref="A53:D68"/>
  <tableColumns count="4">
    <tableColumn id="1" name="Salles" dataDxfId="19"/>
    <tableColumn id="2" name="frais fonctionnement gratuit accordé" dataDxfId="18" dataCellStyle="Monétaire"/>
    <tableColumn id="3" name="Particulier de l'entité" dataDxfId="17" dataCellStyle="Monétaire"/>
    <tableColumn id="4" name="forfait assos et club de l'entité" dataDxfId="16" dataCellStyle="Monétair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18.85546875" bestFit="1" customWidth="1"/>
    <col min="2" max="2" width="58.28515625" bestFit="1" customWidth="1"/>
    <col min="3" max="3" width="20.7109375" style="179" bestFit="1" customWidth="1"/>
    <col min="4" max="4" width="21.28515625" style="179" bestFit="1" customWidth="1"/>
    <col min="5" max="5" width="21.28515625" style="225" bestFit="1" customWidth="1"/>
  </cols>
  <sheetData>
    <row r="1" spans="1:5" ht="15.75" thickBot="1" x14ac:dyDescent="0.3">
      <c r="A1" s="137" t="s">
        <v>464</v>
      </c>
      <c r="B1" s="137">
        <f>128.67/128.21</f>
        <v>1.0035878636611808</v>
      </c>
    </row>
    <row r="2" spans="1:5" ht="18" thickBot="1" x14ac:dyDescent="0.3">
      <c r="A2" s="239" t="s">
        <v>462</v>
      </c>
      <c r="B2" s="240" t="s">
        <v>467</v>
      </c>
      <c r="C2" s="241" t="s">
        <v>576</v>
      </c>
      <c r="D2" s="241" t="s">
        <v>434</v>
      </c>
      <c r="E2" s="242" t="s">
        <v>463</v>
      </c>
    </row>
    <row r="3" spans="1:5" x14ac:dyDescent="0.25">
      <c r="A3" s="347" t="s">
        <v>477</v>
      </c>
      <c r="B3" s="196" t="s">
        <v>4</v>
      </c>
      <c r="C3" s="197">
        <v>1.41E-2</v>
      </c>
      <c r="D3" s="197">
        <v>1.6610870164476706E-2</v>
      </c>
      <c r="E3" s="227">
        <f>D3*$B$1</f>
        <v>1.6670467701920426E-2</v>
      </c>
    </row>
    <row r="4" spans="1:5" s="137" customFormat="1" x14ac:dyDescent="0.25">
      <c r="A4" s="348"/>
      <c r="B4" s="195" t="s">
        <v>479</v>
      </c>
      <c r="C4" s="194">
        <v>3.7400000000000003E-2</v>
      </c>
      <c r="D4" s="194">
        <v>4.406003859229992E-2</v>
      </c>
      <c r="E4" s="228">
        <f t="shared" ref="E4:E7" si="0">D4*$B$1</f>
        <v>4.4218120003675455E-2</v>
      </c>
    </row>
    <row r="5" spans="1:5" s="137" customFormat="1" x14ac:dyDescent="0.25">
      <c r="A5" s="348"/>
      <c r="B5" s="198" t="s">
        <v>480</v>
      </c>
      <c r="C5" s="199">
        <v>5.6300000000000003E-2</v>
      </c>
      <c r="D5" s="199">
        <v>6.6325673068087843E-2</v>
      </c>
      <c r="E5" s="229">
        <f t="shared" si="0"/>
        <v>6.6563640540292193E-2</v>
      </c>
    </row>
    <row r="6" spans="1:5" s="137" customFormat="1" x14ac:dyDescent="0.25">
      <c r="A6" s="348"/>
      <c r="B6" s="195" t="s">
        <v>481</v>
      </c>
      <c r="C6" s="194">
        <v>0.1007</v>
      </c>
      <c r="D6" s="194">
        <v>0.11863224294771663</v>
      </c>
      <c r="E6" s="228">
        <f t="shared" si="0"/>
        <v>0.11905787926123311</v>
      </c>
    </row>
    <row r="7" spans="1:5" s="137" customFormat="1" x14ac:dyDescent="0.25">
      <c r="A7" s="348"/>
      <c r="B7" s="198" t="s">
        <v>5</v>
      </c>
      <c r="C7" s="199">
        <v>7.6E-3</v>
      </c>
      <c r="D7" s="199">
        <v>8.9533768262427642E-3</v>
      </c>
      <c r="E7" s="229">
        <f t="shared" si="0"/>
        <v>8.9855003216024985E-3</v>
      </c>
    </row>
    <row r="8" spans="1:5" s="137" customFormat="1" x14ac:dyDescent="0.25">
      <c r="A8" s="348" t="s">
        <v>472</v>
      </c>
      <c r="B8" s="368" t="s">
        <v>478</v>
      </c>
      <c r="C8" s="368"/>
      <c r="D8" s="368"/>
      <c r="E8" s="369"/>
    </row>
    <row r="9" spans="1:5" s="137" customFormat="1" ht="15.75" thickBot="1" x14ac:dyDescent="0.3">
      <c r="A9" s="355"/>
      <c r="B9" s="349"/>
      <c r="C9" s="349"/>
      <c r="D9" s="349"/>
      <c r="E9" s="350"/>
    </row>
    <row r="10" spans="1:5" s="137" customFormat="1" ht="15.75" thickBot="1" x14ac:dyDescent="0.3">
      <c r="A10" s="223"/>
      <c r="B10" s="205"/>
      <c r="C10" s="205"/>
      <c r="D10" s="205"/>
      <c r="E10" s="230"/>
    </row>
    <row r="11" spans="1:5" x14ac:dyDescent="0.25">
      <c r="A11" s="347" t="s">
        <v>527</v>
      </c>
      <c r="B11" s="181" t="s">
        <v>534</v>
      </c>
      <c r="C11" s="182">
        <v>85</v>
      </c>
      <c r="D11" s="182">
        <v>87.5</v>
      </c>
      <c r="E11" s="231">
        <v>87.5</v>
      </c>
    </row>
    <row r="12" spans="1:5" s="137" customFormat="1" x14ac:dyDescent="0.25">
      <c r="A12" s="348"/>
      <c r="B12" s="219" t="s">
        <v>532</v>
      </c>
      <c r="C12" s="217">
        <v>120</v>
      </c>
      <c r="D12" s="217">
        <v>122.5</v>
      </c>
      <c r="E12" s="232">
        <v>122.5</v>
      </c>
    </row>
    <row r="13" spans="1:5" s="137" customFormat="1" x14ac:dyDescent="0.25">
      <c r="A13" s="348"/>
      <c r="B13" s="214" t="s">
        <v>533</v>
      </c>
      <c r="C13" s="184">
        <v>125</v>
      </c>
      <c r="D13" s="184">
        <v>127.5</v>
      </c>
      <c r="E13" s="235">
        <v>127.5</v>
      </c>
    </row>
    <row r="14" spans="1:5" s="137" customFormat="1" x14ac:dyDescent="0.25">
      <c r="A14" s="348"/>
      <c r="B14" s="219" t="s">
        <v>531</v>
      </c>
      <c r="C14" s="217">
        <v>16</v>
      </c>
      <c r="D14" s="217">
        <v>26.5</v>
      </c>
      <c r="E14" s="232">
        <v>31.2</v>
      </c>
    </row>
    <row r="15" spans="1:5" s="137" customFormat="1" x14ac:dyDescent="0.25">
      <c r="A15" s="245"/>
      <c r="B15" s="214"/>
      <c r="C15" s="184"/>
      <c r="D15" s="184"/>
      <c r="E15" s="235"/>
    </row>
    <row r="16" spans="1:5" s="137" customFormat="1" ht="30" x14ac:dyDescent="0.25">
      <c r="A16" s="213" t="s">
        <v>528</v>
      </c>
      <c r="B16" s="214" t="s">
        <v>535</v>
      </c>
      <c r="C16" s="184">
        <v>125</v>
      </c>
      <c r="D16" s="184">
        <v>127.5</v>
      </c>
      <c r="E16" s="235">
        <v>127.5</v>
      </c>
    </row>
    <row r="17" spans="1:5" s="137" customFormat="1" x14ac:dyDescent="0.25">
      <c r="A17" s="245"/>
      <c r="B17" s="214"/>
      <c r="C17" s="184"/>
      <c r="D17" s="184"/>
      <c r="E17" s="235"/>
    </row>
    <row r="18" spans="1:5" s="137" customFormat="1" ht="30" x14ac:dyDescent="0.25">
      <c r="A18" s="213" t="s">
        <v>530</v>
      </c>
      <c r="B18" s="219" t="s">
        <v>536</v>
      </c>
      <c r="C18" s="217">
        <v>0.2</v>
      </c>
      <c r="D18" s="217">
        <v>0.33</v>
      </c>
      <c r="E18" s="232">
        <v>0.39</v>
      </c>
    </row>
    <row r="19" spans="1:5" s="137" customFormat="1" ht="15.75" thickBot="1" x14ac:dyDescent="0.3">
      <c r="A19" s="246"/>
      <c r="B19" s="210" t="s">
        <v>537</v>
      </c>
      <c r="C19" s="224" t="s">
        <v>539</v>
      </c>
      <c r="D19" s="224" t="s">
        <v>538</v>
      </c>
      <c r="E19" s="238" t="s">
        <v>538</v>
      </c>
    </row>
    <row r="20" spans="1:5" s="137" customFormat="1" ht="15.75" thickBot="1" x14ac:dyDescent="0.3">
      <c r="A20" s="178"/>
      <c r="B20" s="8"/>
      <c r="C20" s="180"/>
      <c r="D20" s="180"/>
      <c r="E20" s="226"/>
    </row>
    <row r="21" spans="1:5" x14ac:dyDescent="0.25">
      <c r="A21" s="192" t="s">
        <v>471</v>
      </c>
      <c r="B21" s="181" t="s">
        <v>474</v>
      </c>
      <c r="C21" s="182">
        <v>24.15</v>
      </c>
      <c r="D21" s="182">
        <v>28.45</v>
      </c>
      <c r="E21" s="231">
        <f>D21*B1</f>
        <v>28.552074721160594</v>
      </c>
    </row>
    <row r="22" spans="1:5" s="137" customFormat="1" ht="15.75" thickBot="1" x14ac:dyDescent="0.3">
      <c r="A22" s="193" t="s">
        <v>472</v>
      </c>
      <c r="B22" s="349" t="s">
        <v>473</v>
      </c>
      <c r="C22" s="349"/>
      <c r="D22" s="349"/>
      <c r="E22" s="350"/>
    </row>
    <row r="23" spans="1:5" s="137" customFormat="1" ht="15.75" thickBot="1" x14ac:dyDescent="0.3">
      <c r="A23" s="253"/>
      <c r="B23" s="214"/>
      <c r="C23" s="214"/>
      <c r="D23" s="214"/>
      <c r="E23" s="214"/>
    </row>
    <row r="24" spans="1:5" ht="30.75" thickBot="1" x14ac:dyDescent="0.3">
      <c r="A24" s="189" t="s">
        <v>554</v>
      </c>
      <c r="B24" s="209" t="s">
        <v>555</v>
      </c>
      <c r="C24" s="255">
        <v>812</v>
      </c>
      <c r="D24" s="255">
        <v>956.6</v>
      </c>
      <c r="E24" s="256">
        <f>D24*B1</f>
        <v>960.03215037828556</v>
      </c>
    </row>
    <row r="25" spans="1:5" s="137" customFormat="1" ht="15.75" thickBot="1" x14ac:dyDescent="0.3">
      <c r="A25" s="178"/>
      <c r="B25" s="8"/>
      <c r="C25" s="180"/>
      <c r="D25" s="180"/>
      <c r="E25" s="226"/>
    </row>
    <row r="26" spans="1:5" ht="15.75" thickBot="1" x14ac:dyDescent="0.3">
      <c r="A26" s="221" t="s">
        <v>549</v>
      </c>
      <c r="B26" s="190" t="s">
        <v>529</v>
      </c>
      <c r="C26" s="191">
        <v>1000</v>
      </c>
      <c r="D26" s="191">
        <v>1178.08</v>
      </c>
      <c r="E26" s="233">
        <f>D26*B1</f>
        <v>1182.3067904219638</v>
      </c>
    </row>
    <row r="27" spans="1:5" s="137" customFormat="1" ht="15.75" thickBot="1" x14ac:dyDescent="0.3">
      <c r="A27" s="178"/>
      <c r="B27" s="8"/>
      <c r="C27" s="180"/>
      <c r="D27" s="180"/>
      <c r="E27" s="226"/>
    </row>
    <row r="28" spans="1:5" ht="45.75" thickBot="1" x14ac:dyDescent="0.3">
      <c r="A28" s="189" t="s">
        <v>547</v>
      </c>
      <c r="B28" s="190" t="s">
        <v>548</v>
      </c>
      <c r="C28" s="191">
        <v>67</v>
      </c>
      <c r="D28" s="191">
        <v>62</v>
      </c>
      <c r="E28" s="233">
        <v>62</v>
      </c>
    </row>
    <row r="29" spans="1:5" s="137" customFormat="1" ht="15.75" thickBot="1" x14ac:dyDescent="0.3">
      <c r="A29" s="178"/>
      <c r="B29" s="8"/>
      <c r="C29" s="180"/>
      <c r="D29" s="180"/>
      <c r="E29" s="226"/>
    </row>
    <row r="30" spans="1:5" ht="15.75" thickBot="1" x14ac:dyDescent="0.3">
      <c r="A30" s="221" t="s">
        <v>564</v>
      </c>
      <c r="B30" s="190" t="s">
        <v>565</v>
      </c>
      <c r="C30" s="191">
        <v>465</v>
      </c>
      <c r="D30" s="191">
        <v>547.80999999999995</v>
      </c>
      <c r="E30" s="233">
        <f>D30*B1</f>
        <v>549.77546759223139</v>
      </c>
    </row>
    <row r="31" spans="1:5" s="137" customFormat="1" ht="15.75" thickBot="1" x14ac:dyDescent="0.3">
      <c r="A31" s="178"/>
      <c r="B31" s="8"/>
      <c r="C31" s="180"/>
      <c r="D31" s="180"/>
      <c r="E31" s="226"/>
    </row>
    <row r="32" spans="1:5" ht="31.5" customHeight="1" thickBot="1" x14ac:dyDescent="0.3">
      <c r="A32" s="189" t="s">
        <v>466</v>
      </c>
      <c r="B32" s="366" t="s">
        <v>468</v>
      </c>
      <c r="C32" s="366"/>
      <c r="D32" s="366"/>
      <c r="E32" s="367"/>
    </row>
    <row r="33" spans="1:6" s="137" customFormat="1" ht="31.5" customHeight="1" thickBot="1" x14ac:dyDescent="0.3">
      <c r="A33" s="223"/>
      <c r="B33" s="200"/>
      <c r="C33" s="200"/>
      <c r="D33" s="200"/>
      <c r="E33" s="200"/>
      <c r="F33" s="261"/>
    </row>
    <row r="34" spans="1:6" x14ac:dyDescent="0.25">
      <c r="A34" s="347" t="s">
        <v>504</v>
      </c>
      <c r="B34" s="181" t="s">
        <v>505</v>
      </c>
      <c r="C34" s="182">
        <v>75</v>
      </c>
      <c r="D34" s="182">
        <v>88.36</v>
      </c>
      <c r="E34" s="231">
        <f>D34*B1</f>
        <v>88.677023633101939</v>
      </c>
    </row>
    <row r="35" spans="1:6" s="137" customFormat="1" x14ac:dyDescent="0.25">
      <c r="A35" s="348"/>
      <c r="B35" s="219" t="s">
        <v>506</v>
      </c>
      <c r="C35" s="217">
        <v>20</v>
      </c>
      <c r="D35" s="217">
        <v>23.56</v>
      </c>
      <c r="E35" s="232">
        <f>D35*B1</f>
        <v>23.644530067857417</v>
      </c>
    </row>
    <row r="36" spans="1:6" s="137" customFormat="1" ht="15.75" thickBot="1" x14ac:dyDescent="0.3">
      <c r="A36" s="355"/>
      <c r="B36" s="210" t="s">
        <v>507</v>
      </c>
      <c r="C36" s="370" t="s">
        <v>508</v>
      </c>
      <c r="D36" s="370"/>
      <c r="E36" s="371"/>
    </row>
    <row r="37" spans="1:6" ht="15.75" thickBot="1" x14ac:dyDescent="0.3">
      <c r="A37" s="178"/>
      <c r="B37" s="8"/>
      <c r="C37" s="180"/>
      <c r="D37" s="180"/>
      <c r="E37" s="226"/>
    </row>
    <row r="38" spans="1:6" ht="30.75" customHeight="1" thickBot="1" x14ac:dyDescent="0.3">
      <c r="A38" s="189" t="s">
        <v>469</v>
      </c>
      <c r="B38" s="209" t="s">
        <v>470</v>
      </c>
      <c r="C38" s="191">
        <v>4</v>
      </c>
      <c r="D38" s="191">
        <v>2</v>
      </c>
      <c r="E38" s="233">
        <f>D38*$B$1</f>
        <v>2.0071757273223616</v>
      </c>
    </row>
    <row r="39" spans="1:6" s="137" customFormat="1" ht="30.75" customHeight="1" thickBot="1" x14ac:dyDescent="0.3">
      <c r="A39" s="223"/>
      <c r="B39" s="200"/>
      <c r="C39" s="184"/>
      <c r="D39" s="184"/>
      <c r="E39" s="237"/>
    </row>
    <row r="40" spans="1:6" x14ac:dyDescent="0.25">
      <c r="A40" s="347" t="s">
        <v>486</v>
      </c>
      <c r="B40" s="196" t="s">
        <v>487</v>
      </c>
      <c r="C40" s="186">
        <v>0.27</v>
      </c>
      <c r="D40" s="186">
        <v>0.32</v>
      </c>
      <c r="E40" s="234">
        <f t="shared" ref="E40:E42" si="1">D40*$B$1</f>
        <v>0.32114811637157786</v>
      </c>
    </row>
    <row r="41" spans="1:6" s="137" customFormat="1" x14ac:dyDescent="0.25">
      <c r="A41" s="348"/>
      <c r="B41" s="195" t="s">
        <v>488</v>
      </c>
      <c r="C41" s="184">
        <v>0.54</v>
      </c>
      <c r="D41" s="184">
        <v>0.64</v>
      </c>
      <c r="E41" s="235">
        <f t="shared" si="1"/>
        <v>0.64229623274315573</v>
      </c>
    </row>
    <row r="42" spans="1:6" s="137" customFormat="1" x14ac:dyDescent="0.25">
      <c r="A42" s="348"/>
      <c r="B42" s="198" t="s">
        <v>489</v>
      </c>
      <c r="C42" s="217">
        <v>2.8</v>
      </c>
      <c r="D42" s="217">
        <v>3.3</v>
      </c>
      <c r="E42" s="232">
        <f t="shared" si="1"/>
        <v>3.3118399500818962</v>
      </c>
    </row>
    <row r="43" spans="1:6" s="137" customFormat="1" x14ac:dyDescent="0.25">
      <c r="A43" s="348" t="s">
        <v>472</v>
      </c>
      <c r="B43" s="374" t="s">
        <v>494</v>
      </c>
      <c r="C43" s="374"/>
      <c r="D43" s="374"/>
      <c r="E43" s="375"/>
    </row>
    <row r="44" spans="1:6" s="137" customFormat="1" ht="15.75" thickBot="1" x14ac:dyDescent="0.3">
      <c r="A44" s="355"/>
      <c r="B44" s="351" t="s">
        <v>495</v>
      </c>
      <c r="C44" s="351"/>
      <c r="D44" s="351"/>
      <c r="E44" s="352"/>
    </row>
    <row r="45" spans="1:6" ht="15.75" thickBot="1" x14ac:dyDescent="0.3">
      <c r="A45" s="178"/>
      <c r="B45" s="8"/>
      <c r="C45" s="180"/>
      <c r="D45" s="180"/>
      <c r="E45" s="226"/>
    </row>
    <row r="46" spans="1:6" ht="15.75" thickBot="1" x14ac:dyDescent="0.3">
      <c r="A46" s="221" t="s">
        <v>497</v>
      </c>
      <c r="B46" s="190" t="s">
        <v>496</v>
      </c>
      <c r="C46" s="191">
        <v>600</v>
      </c>
      <c r="D46" s="191">
        <v>706.85</v>
      </c>
      <c r="E46" s="233">
        <f>D46*B1</f>
        <v>709.38608142890564</v>
      </c>
    </row>
    <row r="47" spans="1:6" s="137" customFormat="1" ht="15.75" thickBot="1" x14ac:dyDescent="0.3">
      <c r="A47" s="207"/>
      <c r="B47" s="181"/>
      <c r="C47" s="182"/>
      <c r="D47" s="182"/>
      <c r="E47" s="231"/>
    </row>
    <row r="48" spans="1:6" x14ac:dyDescent="0.25">
      <c r="A48" s="347" t="s">
        <v>491</v>
      </c>
      <c r="B48" s="181" t="s">
        <v>492</v>
      </c>
      <c r="C48" s="182">
        <v>81</v>
      </c>
      <c r="D48" s="182">
        <v>95.42</v>
      </c>
      <c r="E48" s="231">
        <f>D48*$B$1</f>
        <v>95.76235395054988</v>
      </c>
    </row>
    <row r="49" spans="1:6" s="137" customFormat="1" x14ac:dyDescent="0.25">
      <c r="A49" s="348"/>
      <c r="B49" s="219" t="s">
        <v>493</v>
      </c>
      <c r="C49" s="217">
        <v>21.6</v>
      </c>
      <c r="D49" s="217">
        <v>25.45</v>
      </c>
      <c r="E49" s="232">
        <f>D49*$B$1</f>
        <v>25.54131113017705</v>
      </c>
    </row>
    <row r="50" spans="1:6" s="137" customFormat="1" ht="15.75" thickBot="1" x14ac:dyDescent="0.3">
      <c r="A50" s="206" t="s">
        <v>472</v>
      </c>
      <c r="B50" s="372" t="s">
        <v>490</v>
      </c>
      <c r="C50" s="372"/>
      <c r="D50" s="372"/>
      <c r="E50" s="373"/>
    </row>
    <row r="51" spans="1:6" s="137" customFormat="1" ht="15.75" thickBot="1" x14ac:dyDescent="0.3">
      <c r="A51" s="213"/>
      <c r="B51" s="218"/>
      <c r="C51" s="218"/>
      <c r="D51" s="218"/>
      <c r="E51" s="218"/>
      <c r="F51" s="261"/>
    </row>
    <row r="52" spans="1:6" x14ac:dyDescent="0.25">
      <c r="A52" s="347" t="s">
        <v>512</v>
      </c>
      <c r="B52" s="185" t="s">
        <v>513</v>
      </c>
      <c r="C52" s="186">
        <v>27.5</v>
      </c>
      <c r="D52" s="186">
        <v>32.4</v>
      </c>
      <c r="E52" s="234">
        <f>D52*$B$1</f>
        <v>32.516246782622254</v>
      </c>
    </row>
    <row r="53" spans="1:6" s="137" customFormat="1" x14ac:dyDescent="0.25">
      <c r="A53" s="348"/>
      <c r="B53" s="205" t="s">
        <v>514</v>
      </c>
      <c r="C53" s="184">
        <v>55</v>
      </c>
      <c r="D53" s="184">
        <v>64.790000000000006</v>
      </c>
      <c r="E53" s="235">
        <f t="shared" ref="E53:E54" si="2">D53*$B$1</f>
        <v>65.022457686607908</v>
      </c>
    </row>
    <row r="54" spans="1:6" s="137" customFormat="1" x14ac:dyDescent="0.25">
      <c r="A54" s="348"/>
      <c r="B54" s="219" t="s">
        <v>515</v>
      </c>
      <c r="C54" s="217">
        <v>250</v>
      </c>
      <c r="D54" s="217">
        <v>294.52</v>
      </c>
      <c r="E54" s="232">
        <f t="shared" si="2"/>
        <v>295.57669760549095</v>
      </c>
    </row>
    <row r="55" spans="1:6" s="137" customFormat="1" ht="33" customHeight="1" thickBot="1" x14ac:dyDescent="0.3">
      <c r="A55" s="202" t="s">
        <v>472</v>
      </c>
      <c r="B55" s="353" t="s">
        <v>516</v>
      </c>
      <c r="C55" s="353"/>
      <c r="D55" s="353"/>
      <c r="E55" s="354"/>
    </row>
    <row r="56" spans="1:6" ht="15.75" thickBot="1" x14ac:dyDescent="0.3">
      <c r="A56" s="178"/>
      <c r="B56" s="8"/>
      <c r="C56" s="180"/>
      <c r="D56" s="180"/>
      <c r="E56" s="226"/>
    </row>
    <row r="57" spans="1:6" x14ac:dyDescent="0.25">
      <c r="A57" s="347" t="s">
        <v>482</v>
      </c>
      <c r="B57" s="185" t="s">
        <v>483</v>
      </c>
      <c r="C57" s="186">
        <v>0.75</v>
      </c>
      <c r="D57" s="186">
        <v>0.88355692364237803</v>
      </c>
      <c r="E57" s="234">
        <f>D57*$B$1</f>
        <v>0.88672700542129923</v>
      </c>
    </row>
    <row r="58" spans="1:6" s="137" customFormat="1" ht="30" x14ac:dyDescent="0.25">
      <c r="A58" s="348"/>
      <c r="B58" s="200" t="s">
        <v>484</v>
      </c>
      <c r="C58" s="184">
        <v>1.5</v>
      </c>
      <c r="D58" s="184">
        <v>1.7671138472847561</v>
      </c>
      <c r="E58" s="235">
        <f t="shared" ref="E58:E59" si="3">D58*$B$1</f>
        <v>1.7734540108425985</v>
      </c>
    </row>
    <row r="59" spans="1:6" s="137" customFormat="1" ht="30.75" thickBot="1" x14ac:dyDescent="0.3">
      <c r="A59" s="355"/>
      <c r="B59" s="201" t="s">
        <v>485</v>
      </c>
      <c r="C59" s="188">
        <v>2.25</v>
      </c>
      <c r="D59" s="188">
        <v>2.650670770927134</v>
      </c>
      <c r="E59" s="236">
        <f t="shared" si="3"/>
        <v>2.6601810162638975</v>
      </c>
    </row>
    <row r="60" spans="1:6" s="137" customFormat="1" ht="15.75" thickBot="1" x14ac:dyDescent="0.3">
      <c r="A60" s="223"/>
      <c r="B60" s="247"/>
      <c r="C60" s="248"/>
      <c r="D60" s="248"/>
      <c r="E60" s="249"/>
    </row>
    <row r="61" spans="1:6" s="137" customFormat="1" ht="30.75" thickBot="1" x14ac:dyDescent="0.3">
      <c r="A61" s="189" t="s">
        <v>540</v>
      </c>
      <c r="B61" s="250" t="s">
        <v>337</v>
      </c>
      <c r="C61" s="251">
        <v>55</v>
      </c>
      <c r="D61" s="251">
        <v>55</v>
      </c>
      <c r="E61" s="252">
        <v>55</v>
      </c>
    </row>
    <row r="62" spans="1:6" ht="15.75" thickBot="1" x14ac:dyDescent="0.3">
      <c r="A62" s="178"/>
      <c r="B62" s="8"/>
      <c r="C62" s="180"/>
      <c r="D62" s="180"/>
      <c r="E62" s="226"/>
    </row>
    <row r="63" spans="1:6" ht="43.5" customHeight="1" x14ac:dyDescent="0.25">
      <c r="A63" s="204" t="s">
        <v>519</v>
      </c>
      <c r="B63" s="222" t="s">
        <v>520</v>
      </c>
      <c r="C63" s="182">
        <v>108</v>
      </c>
      <c r="D63" s="182">
        <v>127.23</v>
      </c>
      <c r="E63" s="231">
        <f>D63*B1</f>
        <v>127.68648389361203</v>
      </c>
    </row>
    <row r="64" spans="1:6" s="137" customFormat="1" ht="15.75" thickBot="1" x14ac:dyDescent="0.3">
      <c r="A64" s="202" t="s">
        <v>472</v>
      </c>
      <c r="B64" s="349" t="s">
        <v>521</v>
      </c>
      <c r="C64" s="349"/>
      <c r="D64" s="349"/>
      <c r="E64" s="350"/>
    </row>
    <row r="65" spans="1:5" s="137" customFormat="1" ht="15.75" thickBot="1" x14ac:dyDescent="0.3">
      <c r="A65" s="220"/>
      <c r="B65" s="8"/>
      <c r="C65" s="180"/>
      <c r="D65" s="180"/>
      <c r="E65" s="226"/>
    </row>
    <row r="66" spans="1:5" ht="30.75" thickBot="1" x14ac:dyDescent="0.3">
      <c r="A66" s="189" t="s">
        <v>517</v>
      </c>
      <c r="B66" s="203" t="s">
        <v>518</v>
      </c>
      <c r="C66" s="191">
        <v>54</v>
      </c>
      <c r="D66" s="191">
        <v>63.62</v>
      </c>
      <c r="E66" s="233">
        <f>D66*B1</f>
        <v>63.848259886124318</v>
      </c>
    </row>
    <row r="67" spans="1:5" s="137" customFormat="1" ht="15.75" thickBot="1" x14ac:dyDescent="0.3">
      <c r="A67" s="223"/>
      <c r="B67" s="200"/>
      <c r="C67" s="184"/>
      <c r="D67" s="184"/>
      <c r="E67" s="237"/>
    </row>
    <row r="68" spans="1:5" x14ac:dyDescent="0.25">
      <c r="A68" s="347" t="s">
        <v>522</v>
      </c>
      <c r="B68" s="185" t="s">
        <v>523</v>
      </c>
      <c r="C68" s="186">
        <v>0</v>
      </c>
      <c r="D68" s="186">
        <v>0</v>
      </c>
      <c r="E68" s="234">
        <v>0</v>
      </c>
    </row>
    <row r="69" spans="1:5" s="137" customFormat="1" x14ac:dyDescent="0.25">
      <c r="A69" s="348"/>
      <c r="B69" s="214" t="s">
        <v>524</v>
      </c>
      <c r="C69" s="184">
        <v>13500</v>
      </c>
      <c r="D69" s="184">
        <v>15904.02</v>
      </c>
      <c r="E69" s="235">
        <f>D69*B1</f>
        <v>15961.081455424694</v>
      </c>
    </row>
    <row r="70" spans="1:5" s="137" customFormat="1" x14ac:dyDescent="0.25">
      <c r="A70" s="348"/>
      <c r="B70" s="219" t="s">
        <v>525</v>
      </c>
      <c r="C70" s="217">
        <v>16200</v>
      </c>
      <c r="D70" s="217">
        <v>19084.830000000002</v>
      </c>
      <c r="E70" s="232">
        <f>D70*B1</f>
        <v>19153.303768036814</v>
      </c>
    </row>
    <row r="71" spans="1:5" s="137" customFormat="1" ht="15.75" thickBot="1" x14ac:dyDescent="0.3">
      <c r="A71" s="355"/>
      <c r="B71" s="210" t="s">
        <v>526</v>
      </c>
      <c r="C71" s="224">
        <v>18900</v>
      </c>
      <c r="D71" s="224">
        <v>22265.63</v>
      </c>
      <c r="E71" s="238">
        <f>D71*B1</f>
        <v>22345.516044770298</v>
      </c>
    </row>
    <row r="72" spans="1:5" s="137" customFormat="1" ht="15.75" thickBot="1" x14ac:dyDescent="0.3">
      <c r="A72" s="178"/>
      <c r="B72" s="8"/>
      <c r="C72" s="180"/>
      <c r="D72" s="180"/>
      <c r="E72" s="226"/>
    </row>
    <row r="73" spans="1:5" ht="30.75" customHeight="1" x14ac:dyDescent="0.25">
      <c r="A73" s="204" t="s">
        <v>509</v>
      </c>
      <c r="B73" s="181" t="s">
        <v>510</v>
      </c>
      <c r="C73" s="182">
        <v>205</v>
      </c>
      <c r="D73" s="182">
        <v>241.51</v>
      </c>
      <c r="E73" s="231">
        <f>D73*B1</f>
        <v>242.37650495281176</v>
      </c>
    </row>
    <row r="74" spans="1:5" s="137" customFormat="1" ht="15.75" thickBot="1" x14ac:dyDescent="0.3">
      <c r="A74" s="202" t="s">
        <v>472</v>
      </c>
      <c r="B74" s="349" t="s">
        <v>511</v>
      </c>
      <c r="C74" s="349"/>
      <c r="D74" s="349"/>
      <c r="E74" s="350"/>
    </row>
    <row r="75" spans="1:5" s="137" customFormat="1" ht="15.75" thickBot="1" x14ac:dyDescent="0.3">
      <c r="A75" s="208"/>
      <c r="B75" s="214"/>
      <c r="C75" s="214"/>
      <c r="D75" s="214"/>
      <c r="E75" s="215"/>
    </row>
    <row r="76" spans="1:5" x14ac:dyDescent="0.25">
      <c r="A76" s="363" t="s">
        <v>465</v>
      </c>
      <c r="B76" s="185" t="s">
        <v>0</v>
      </c>
      <c r="C76" s="186">
        <v>0</v>
      </c>
      <c r="D76" s="186">
        <v>0</v>
      </c>
      <c r="E76" s="234">
        <v>0</v>
      </c>
    </row>
    <row r="77" spans="1:5" s="137" customFormat="1" x14ac:dyDescent="0.25">
      <c r="A77" s="364"/>
      <c r="B77" s="183" t="s">
        <v>1</v>
      </c>
      <c r="C77" s="184">
        <v>250</v>
      </c>
      <c r="D77" s="184">
        <v>250</v>
      </c>
      <c r="E77" s="235">
        <v>250</v>
      </c>
    </row>
    <row r="78" spans="1:5" s="137" customFormat="1" ht="15.75" thickBot="1" x14ac:dyDescent="0.3">
      <c r="A78" s="365"/>
      <c r="B78" s="187" t="s">
        <v>2</v>
      </c>
      <c r="C78" s="188">
        <v>500</v>
      </c>
      <c r="D78" s="188">
        <v>500</v>
      </c>
      <c r="E78" s="236">
        <v>500</v>
      </c>
    </row>
    <row r="79" spans="1:5" s="137" customFormat="1" ht="15.75" thickBot="1" x14ac:dyDescent="0.3">
      <c r="A79" s="208"/>
      <c r="B79" s="219"/>
      <c r="C79" s="217"/>
      <c r="D79" s="217"/>
      <c r="E79" s="232"/>
    </row>
    <row r="80" spans="1:5" x14ac:dyDescent="0.25">
      <c r="A80" s="347" t="s">
        <v>498</v>
      </c>
      <c r="B80" s="181" t="s">
        <v>499</v>
      </c>
      <c r="C80" s="182">
        <v>115</v>
      </c>
      <c r="D80" s="182">
        <v>135.47999999999999</v>
      </c>
      <c r="E80" s="231">
        <f>D80*$B$1</f>
        <v>135.96608376881676</v>
      </c>
    </row>
    <row r="81" spans="1:5" s="137" customFormat="1" x14ac:dyDescent="0.25">
      <c r="A81" s="348"/>
      <c r="B81" s="219" t="s">
        <v>500</v>
      </c>
      <c r="C81" s="217">
        <v>690</v>
      </c>
      <c r="D81" s="217">
        <v>812.87</v>
      </c>
      <c r="E81" s="232">
        <f>D81*$B$1</f>
        <v>815.78646673426408</v>
      </c>
    </row>
    <row r="82" spans="1:5" s="137" customFormat="1" ht="15.75" thickBot="1" x14ac:dyDescent="0.3">
      <c r="A82" s="206" t="s">
        <v>472</v>
      </c>
      <c r="B82" s="349" t="s">
        <v>501</v>
      </c>
      <c r="C82" s="349"/>
      <c r="D82" s="349"/>
      <c r="E82" s="350"/>
    </row>
    <row r="83" spans="1:5" s="137" customFormat="1" ht="15.75" thickBot="1" x14ac:dyDescent="0.3">
      <c r="A83" s="216"/>
      <c r="B83" s="210"/>
      <c r="C83" s="210"/>
      <c r="D83" s="210"/>
      <c r="E83" s="211"/>
    </row>
    <row r="84" spans="1:5" ht="15.75" thickBot="1" x14ac:dyDescent="0.3">
      <c r="A84" s="221" t="s">
        <v>502</v>
      </c>
      <c r="B84" s="190" t="s">
        <v>503</v>
      </c>
      <c r="C84" s="191">
        <v>550</v>
      </c>
      <c r="D84" s="191">
        <v>647.94000000000005</v>
      </c>
      <c r="E84" s="233">
        <f>D84*B1</f>
        <v>650.26472038062559</v>
      </c>
    </row>
    <row r="85" spans="1:5" s="137" customFormat="1" ht="15.75" thickBot="1" x14ac:dyDescent="0.3">
      <c r="A85" s="178"/>
      <c r="B85" s="8"/>
      <c r="C85" s="180"/>
      <c r="D85" s="180"/>
      <c r="E85" s="226"/>
    </row>
    <row r="86" spans="1:5" x14ac:dyDescent="0.25">
      <c r="A86" s="363" t="s">
        <v>550</v>
      </c>
      <c r="B86" s="185" t="s">
        <v>551</v>
      </c>
      <c r="C86" s="186">
        <v>235</v>
      </c>
      <c r="D86" s="186">
        <v>276.85000000000002</v>
      </c>
      <c r="E86" s="234">
        <f>D86*B1</f>
        <v>277.84330005459793</v>
      </c>
    </row>
    <row r="87" spans="1:5" s="137" customFormat="1" x14ac:dyDescent="0.25">
      <c r="A87" s="364"/>
      <c r="B87" s="214" t="s">
        <v>552</v>
      </c>
      <c r="C87" s="184">
        <v>145</v>
      </c>
      <c r="D87" s="184">
        <v>170.82</v>
      </c>
      <c r="E87" s="235">
        <f>D87*B1</f>
        <v>171.43287887060291</v>
      </c>
    </row>
    <row r="88" spans="1:5" s="137" customFormat="1" ht="15.75" thickBot="1" x14ac:dyDescent="0.3">
      <c r="A88" s="365"/>
      <c r="B88" s="187" t="s">
        <v>553</v>
      </c>
      <c r="C88" s="360">
        <v>-0.5</v>
      </c>
      <c r="D88" s="361"/>
      <c r="E88" s="362"/>
    </row>
    <row r="89" spans="1:5" s="137" customFormat="1" ht="15.75" thickBot="1" x14ac:dyDescent="0.3">
      <c r="A89" s="178"/>
      <c r="B89" s="8"/>
      <c r="C89" s="180"/>
      <c r="D89" s="180"/>
      <c r="E89" s="226"/>
    </row>
    <row r="90" spans="1:5" ht="30.75" thickBot="1" x14ac:dyDescent="0.3">
      <c r="A90" s="189" t="s">
        <v>475</v>
      </c>
      <c r="B90" s="190" t="s">
        <v>476</v>
      </c>
      <c r="C90" s="191">
        <v>3200</v>
      </c>
      <c r="D90" s="191">
        <v>3769.8428742074798</v>
      </c>
      <c r="E90" s="233">
        <f>D90*B1</f>
        <v>3783.3685564642101</v>
      </c>
    </row>
    <row r="91" spans="1:5" s="137" customFormat="1" ht="15.75" thickBot="1" x14ac:dyDescent="0.3">
      <c r="A91" s="244"/>
      <c r="B91" s="8"/>
      <c r="C91" s="180"/>
      <c r="D91" s="180"/>
      <c r="E91" s="226"/>
    </row>
    <row r="92" spans="1:5" x14ac:dyDescent="0.25">
      <c r="A92" s="212" t="s">
        <v>561</v>
      </c>
      <c r="B92" s="181" t="s">
        <v>562</v>
      </c>
      <c r="C92" s="182">
        <v>110</v>
      </c>
      <c r="D92" s="182">
        <v>129.59</v>
      </c>
      <c r="E92" s="231">
        <f>D92*B1</f>
        <v>130.05495125185243</v>
      </c>
    </row>
    <row r="93" spans="1:5" s="137" customFormat="1" ht="15.75" thickBot="1" x14ac:dyDescent="0.3">
      <c r="A93" s="216" t="s">
        <v>472</v>
      </c>
      <c r="B93" s="349" t="s">
        <v>563</v>
      </c>
      <c r="C93" s="349"/>
      <c r="D93" s="349"/>
      <c r="E93" s="350"/>
    </row>
    <row r="94" spans="1:5" s="137" customFormat="1" ht="15.75" thickBot="1" x14ac:dyDescent="0.3">
      <c r="A94" s="244"/>
      <c r="B94" s="8"/>
      <c r="C94" s="180"/>
      <c r="D94" s="180"/>
      <c r="E94" s="226"/>
    </row>
    <row r="95" spans="1:5" ht="30" x14ac:dyDescent="0.25">
      <c r="A95" s="212" t="s">
        <v>541</v>
      </c>
      <c r="B95" s="181" t="s">
        <v>542</v>
      </c>
      <c r="C95" s="182">
        <v>0.43</v>
      </c>
      <c r="D95" s="182">
        <v>0.51</v>
      </c>
      <c r="E95" s="231">
        <f>D95*B1</f>
        <v>0.51182981046720222</v>
      </c>
    </row>
    <row r="96" spans="1:5" s="137" customFormat="1" ht="48.75" customHeight="1" thickBot="1" x14ac:dyDescent="0.3">
      <c r="A96" s="216" t="s">
        <v>472</v>
      </c>
      <c r="B96" s="356" t="s">
        <v>543</v>
      </c>
      <c r="C96" s="356"/>
      <c r="D96" s="356"/>
      <c r="E96" s="357"/>
    </row>
    <row r="97" spans="1:5" s="137" customFormat="1" ht="15.75" thickBot="1" x14ac:dyDescent="0.3">
      <c r="A97" s="243"/>
      <c r="B97" s="8"/>
      <c r="C97" s="180"/>
      <c r="D97" s="180"/>
      <c r="E97" s="226"/>
    </row>
    <row r="98" spans="1:5" x14ac:dyDescent="0.25">
      <c r="A98" s="347" t="s">
        <v>544</v>
      </c>
      <c r="B98" s="181" t="s">
        <v>529</v>
      </c>
      <c r="C98" s="182">
        <v>3200</v>
      </c>
      <c r="D98" s="182">
        <v>3769.84</v>
      </c>
      <c r="E98" s="231">
        <f>D98*B1</f>
        <v>3783.3656719444662</v>
      </c>
    </row>
    <row r="99" spans="1:5" s="137" customFormat="1" ht="15.75" thickBot="1" x14ac:dyDescent="0.3">
      <c r="A99" s="355"/>
      <c r="B99" s="187" t="s">
        <v>545</v>
      </c>
      <c r="C99" s="358" t="s">
        <v>546</v>
      </c>
      <c r="D99" s="358"/>
      <c r="E99" s="359"/>
    </row>
    <row r="100" spans="1:5" s="137" customFormat="1" ht="15.75" thickBot="1" x14ac:dyDescent="0.3">
      <c r="A100" s="244"/>
      <c r="B100" s="8"/>
      <c r="C100" s="180"/>
      <c r="D100" s="180"/>
      <c r="E100" s="226"/>
    </row>
    <row r="101" spans="1:5" ht="45.75" thickBot="1" x14ac:dyDescent="0.3">
      <c r="A101" s="189" t="s">
        <v>556</v>
      </c>
      <c r="B101" s="209" t="s">
        <v>557</v>
      </c>
      <c r="C101" s="191">
        <v>10</v>
      </c>
      <c r="D101" s="191">
        <v>11.78</v>
      </c>
      <c r="E101" s="233">
        <f>D101*B1</f>
        <v>11.822265033928709</v>
      </c>
    </row>
    <row r="102" spans="1:5" s="137" customFormat="1" ht="15.75" thickBot="1" x14ac:dyDescent="0.3">
      <c r="A102" s="244"/>
      <c r="B102" s="8"/>
      <c r="C102" s="180"/>
      <c r="D102" s="180"/>
      <c r="E102" s="226"/>
    </row>
    <row r="103" spans="1:5" ht="45" customHeight="1" x14ac:dyDescent="0.25">
      <c r="A103" s="347" t="s">
        <v>558</v>
      </c>
      <c r="B103" s="185" t="s">
        <v>14</v>
      </c>
      <c r="C103" s="186">
        <v>5000</v>
      </c>
      <c r="D103" s="186">
        <v>5890.38</v>
      </c>
      <c r="E103" s="234">
        <f>D103*B1</f>
        <v>5911.513880352546</v>
      </c>
    </row>
    <row r="104" spans="1:5" s="137" customFormat="1" x14ac:dyDescent="0.25">
      <c r="A104" s="348"/>
      <c r="B104" s="214" t="s">
        <v>559</v>
      </c>
      <c r="C104" s="184">
        <v>100</v>
      </c>
      <c r="D104" s="184">
        <v>117.81</v>
      </c>
      <c r="E104" s="235">
        <f>D104*B1</f>
        <v>118.23268621792371</v>
      </c>
    </row>
    <row r="105" spans="1:5" s="137" customFormat="1" ht="15.75" thickBot="1" x14ac:dyDescent="0.3">
      <c r="A105" s="216" t="s">
        <v>472</v>
      </c>
      <c r="B105" s="345" t="s">
        <v>560</v>
      </c>
      <c r="C105" s="345"/>
      <c r="D105" s="345"/>
      <c r="E105" s="346"/>
    </row>
    <row r="106" spans="1:5" s="137" customFormat="1" ht="15.75" thickBot="1" x14ac:dyDescent="0.3">
      <c r="A106" s="244"/>
      <c r="B106" s="8"/>
      <c r="C106" s="180"/>
      <c r="D106" s="180"/>
      <c r="E106" s="226"/>
    </row>
    <row r="107" spans="1:5" x14ac:dyDescent="0.25">
      <c r="A107" s="347" t="s">
        <v>569</v>
      </c>
      <c r="B107" s="185" t="s">
        <v>570</v>
      </c>
      <c r="C107" s="186">
        <v>205</v>
      </c>
      <c r="D107" s="186">
        <v>241.51</v>
      </c>
      <c r="E107" s="234">
        <f>D107*$B$1</f>
        <v>242.37650495281176</v>
      </c>
    </row>
    <row r="108" spans="1:5" s="137" customFormat="1" x14ac:dyDescent="0.25">
      <c r="A108" s="348"/>
      <c r="B108" s="214" t="s">
        <v>571</v>
      </c>
      <c r="C108" s="184">
        <v>97</v>
      </c>
      <c r="D108" s="184">
        <v>114.27</v>
      </c>
      <c r="E108" s="235">
        <f t="shared" ref="E108:E109" si="4">D108*$B$1</f>
        <v>114.67998518056312</v>
      </c>
    </row>
    <row r="109" spans="1:5" s="137" customFormat="1" x14ac:dyDescent="0.25">
      <c r="A109" s="348"/>
      <c r="B109" s="219" t="s">
        <v>572</v>
      </c>
      <c r="C109" s="217">
        <v>37.9</v>
      </c>
      <c r="D109" s="217">
        <v>44.65</v>
      </c>
      <c r="E109" s="232">
        <f t="shared" si="4"/>
        <v>44.810198112471724</v>
      </c>
    </row>
    <row r="110" spans="1:5" s="137" customFormat="1" ht="29.25" customHeight="1" thickBot="1" x14ac:dyDescent="0.3">
      <c r="A110" s="216" t="s">
        <v>573</v>
      </c>
      <c r="B110" s="353" t="s">
        <v>574</v>
      </c>
      <c r="C110" s="353"/>
      <c r="D110" s="353"/>
      <c r="E110" s="354"/>
    </row>
    <row r="111" spans="1:5" s="137" customFormat="1" ht="15.75" thickBot="1" x14ac:dyDescent="0.3">
      <c r="A111" s="244"/>
      <c r="B111" s="8"/>
      <c r="C111" s="180"/>
      <c r="D111" s="180"/>
      <c r="E111" s="226"/>
    </row>
    <row r="112" spans="1:5" x14ac:dyDescent="0.25">
      <c r="A112" s="212" t="s">
        <v>566</v>
      </c>
      <c r="B112" s="257" t="s">
        <v>567</v>
      </c>
      <c r="C112" s="258">
        <v>250</v>
      </c>
      <c r="D112" s="258">
        <v>250</v>
      </c>
      <c r="E112" s="259">
        <v>250</v>
      </c>
    </row>
    <row r="113" spans="1:5" ht="15.75" thickBot="1" x14ac:dyDescent="0.3">
      <c r="A113" s="260" t="s">
        <v>472</v>
      </c>
      <c r="B113" s="351" t="s">
        <v>568</v>
      </c>
      <c r="C113" s="351"/>
      <c r="D113" s="351"/>
      <c r="E113" s="352"/>
    </row>
  </sheetData>
  <mergeCells count="34">
    <mergeCell ref="A3:A7"/>
    <mergeCell ref="B8:E9"/>
    <mergeCell ref="A8:A9"/>
    <mergeCell ref="A80:A81"/>
    <mergeCell ref="B82:E82"/>
    <mergeCell ref="A34:A36"/>
    <mergeCell ref="C36:E36"/>
    <mergeCell ref="B74:E74"/>
    <mergeCell ref="A52:A54"/>
    <mergeCell ref="B55:E55"/>
    <mergeCell ref="B64:E64"/>
    <mergeCell ref="B50:E50"/>
    <mergeCell ref="A76:A78"/>
    <mergeCell ref="A57:A59"/>
    <mergeCell ref="A40:A42"/>
    <mergeCell ref="B43:E43"/>
    <mergeCell ref="A68:A71"/>
    <mergeCell ref="A11:A14"/>
    <mergeCell ref="B96:E96"/>
    <mergeCell ref="C99:E99"/>
    <mergeCell ref="A98:A99"/>
    <mergeCell ref="C88:E88"/>
    <mergeCell ref="A86:A88"/>
    <mergeCell ref="B32:E32"/>
    <mergeCell ref="B22:E22"/>
    <mergeCell ref="A48:A49"/>
    <mergeCell ref="A43:A44"/>
    <mergeCell ref="B44:E44"/>
    <mergeCell ref="B105:E105"/>
    <mergeCell ref="A103:A104"/>
    <mergeCell ref="B93:E93"/>
    <mergeCell ref="B113:E113"/>
    <mergeCell ref="A107:A109"/>
    <mergeCell ref="B110:E1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D2" sqref="D2:D31"/>
    </sheetView>
  </sheetViews>
  <sheetFormatPr baseColWidth="10" defaultRowHeight="15" x14ac:dyDescent="0.25"/>
  <cols>
    <col min="1" max="1" width="82.42578125" bestFit="1" customWidth="1"/>
    <col min="2" max="2" width="32.85546875" customWidth="1"/>
  </cols>
  <sheetData>
    <row r="1" spans="1:5" x14ac:dyDescent="0.25">
      <c r="A1" s="24" t="s">
        <v>437</v>
      </c>
      <c r="B1" s="136" t="s">
        <v>425</v>
      </c>
      <c r="C1" s="139">
        <f>'etat civil popu_OLD'!C1</f>
        <v>1.1780758981898374</v>
      </c>
      <c r="D1" s="139" t="str">
        <f>'etat civil popu_OLD'!D3</f>
        <v>nouveau tarif 2023</v>
      </c>
      <c r="E1" s="139"/>
    </row>
    <row r="2" spans="1:5" x14ac:dyDescent="0.25">
      <c r="A2" s="26" t="s">
        <v>271</v>
      </c>
      <c r="B2" s="25" t="s">
        <v>272</v>
      </c>
      <c r="D2" s="141">
        <v>176.71138472847559</v>
      </c>
    </row>
    <row r="3" spans="1:5" x14ac:dyDescent="0.25">
      <c r="A3" s="27" t="s">
        <v>273</v>
      </c>
      <c r="B3" s="25">
        <v>50</v>
      </c>
      <c r="D3" s="141">
        <v>58.903794909491872</v>
      </c>
    </row>
    <row r="4" spans="1:5" x14ac:dyDescent="0.25">
      <c r="A4" s="27" t="s">
        <v>274</v>
      </c>
      <c r="B4" s="25">
        <v>30</v>
      </c>
      <c r="D4" s="141">
        <v>35.342276945695119</v>
      </c>
    </row>
    <row r="5" spans="1:5" x14ac:dyDescent="0.25">
      <c r="A5" s="27" t="s">
        <v>275</v>
      </c>
      <c r="B5" s="25">
        <v>25</v>
      </c>
      <c r="D5" s="141">
        <v>29.451897454745936</v>
      </c>
    </row>
    <row r="6" spans="1:5" ht="14.45" x14ac:dyDescent="0.3">
      <c r="A6" s="29"/>
      <c r="B6" s="25"/>
      <c r="D6" s="139"/>
    </row>
    <row r="7" spans="1:5" ht="14.45" x14ac:dyDescent="0.3">
      <c r="A7" s="29" t="s">
        <v>365</v>
      </c>
      <c r="B7" s="25"/>
      <c r="D7" s="139"/>
    </row>
    <row r="8" spans="1:5" ht="14.45" x14ac:dyDescent="0.3">
      <c r="A8" s="29" t="s">
        <v>276</v>
      </c>
      <c r="B8" s="25">
        <v>13</v>
      </c>
      <c r="D8" s="141">
        <v>15.314986676467885</v>
      </c>
    </row>
    <row r="9" spans="1:5" ht="14.45" x14ac:dyDescent="0.3">
      <c r="A9" s="29" t="s">
        <v>277</v>
      </c>
      <c r="B9" s="25">
        <v>6.5</v>
      </c>
      <c r="D9" s="141">
        <v>7.6574933382339427</v>
      </c>
    </row>
    <row r="10" spans="1:5" ht="14.45" x14ac:dyDescent="0.3">
      <c r="A10" s="29" t="s">
        <v>278</v>
      </c>
      <c r="B10" s="25">
        <v>3.3</v>
      </c>
      <c r="D10" s="141">
        <v>3.8876504640264633</v>
      </c>
    </row>
    <row r="11" spans="1:5" x14ac:dyDescent="0.25">
      <c r="A11" s="29" t="s">
        <v>386</v>
      </c>
      <c r="B11" s="25">
        <v>5</v>
      </c>
      <c r="D11" s="141">
        <v>5.8903794909491864</v>
      </c>
    </row>
    <row r="12" spans="1:5" ht="14.45" x14ac:dyDescent="0.3">
      <c r="D12" s="139"/>
    </row>
    <row r="13" spans="1:5" ht="14.45" x14ac:dyDescent="0.3">
      <c r="D13" s="139"/>
    </row>
    <row r="14" spans="1:5" ht="14.45" x14ac:dyDescent="0.3">
      <c r="A14" s="24" t="s">
        <v>283</v>
      </c>
      <c r="B14" s="25"/>
      <c r="D14" s="139"/>
    </row>
    <row r="15" spans="1:5" ht="30" x14ac:dyDescent="0.25">
      <c r="A15" s="47" t="s">
        <v>393</v>
      </c>
      <c r="B15" s="42">
        <v>40</v>
      </c>
      <c r="D15" s="149">
        <v>47.123035927593492</v>
      </c>
    </row>
    <row r="16" spans="1:5" ht="30" x14ac:dyDescent="0.25">
      <c r="A16" s="47" t="s">
        <v>390</v>
      </c>
      <c r="B16" s="42">
        <v>25</v>
      </c>
      <c r="D16" s="149">
        <v>29.451897454745936</v>
      </c>
    </row>
    <row r="17" spans="1:4" ht="30" x14ac:dyDescent="0.25">
      <c r="A17" s="47" t="s">
        <v>391</v>
      </c>
      <c r="B17" s="42">
        <v>27</v>
      </c>
      <c r="D17" s="149">
        <v>31.80804925112561</v>
      </c>
    </row>
    <row r="18" spans="1:4" x14ac:dyDescent="0.25">
      <c r="A18" s="47" t="s">
        <v>392</v>
      </c>
      <c r="B18" s="42">
        <v>3</v>
      </c>
      <c r="D18" s="141">
        <v>3.5342276945695121</v>
      </c>
    </row>
    <row r="19" spans="1:4" ht="14.45" x14ac:dyDescent="0.3">
      <c r="D19" s="139"/>
    </row>
    <row r="20" spans="1:4" x14ac:dyDescent="0.25">
      <c r="A20" s="24" t="s">
        <v>323</v>
      </c>
      <c r="B20" s="25"/>
      <c r="D20" s="139"/>
    </row>
    <row r="21" spans="1:4" x14ac:dyDescent="0.25">
      <c r="A21" s="29" t="s">
        <v>324</v>
      </c>
      <c r="B21" s="25">
        <v>50</v>
      </c>
      <c r="D21" s="141">
        <v>58.903794909491872</v>
      </c>
    </row>
    <row r="22" spans="1:4" x14ac:dyDescent="0.25">
      <c r="A22" s="29" t="s">
        <v>325</v>
      </c>
      <c r="B22" s="25">
        <v>100</v>
      </c>
      <c r="D22" s="141">
        <v>117.80758981898374</v>
      </c>
    </row>
    <row r="23" spans="1:4" x14ac:dyDescent="0.25">
      <c r="A23" s="29" t="s">
        <v>326</v>
      </c>
      <c r="B23" s="25">
        <v>500</v>
      </c>
      <c r="D23" s="141">
        <v>589.03794909491864</v>
      </c>
    </row>
    <row r="24" spans="1:4" x14ac:dyDescent="0.25">
      <c r="A24" s="29"/>
      <c r="B24" s="29"/>
      <c r="D24" s="139"/>
    </row>
    <row r="25" spans="1:4" x14ac:dyDescent="0.25">
      <c r="D25" s="139"/>
    </row>
    <row r="26" spans="1:4" x14ac:dyDescent="0.25">
      <c r="A26" s="24" t="s">
        <v>9</v>
      </c>
      <c r="B26" s="64" t="s">
        <v>11</v>
      </c>
      <c r="D26" s="141">
        <v>956.59762933014792</v>
      </c>
    </row>
    <row r="27" spans="1:4" x14ac:dyDescent="0.25">
      <c r="A27" s="30" t="s">
        <v>350</v>
      </c>
      <c r="B27" s="31"/>
      <c r="D27" s="139"/>
    </row>
    <row r="28" spans="1:4" x14ac:dyDescent="0.25">
      <c r="A28" s="29"/>
      <c r="B28" s="25"/>
      <c r="D28" s="139"/>
    </row>
    <row r="29" spans="1:4" x14ac:dyDescent="0.25">
      <c r="A29" s="24" t="s">
        <v>10</v>
      </c>
      <c r="B29" s="25"/>
      <c r="D29" s="139"/>
    </row>
    <row r="30" spans="1:4" x14ac:dyDescent="0.25">
      <c r="A30" s="29" t="s">
        <v>12</v>
      </c>
      <c r="B30" s="25" t="s">
        <v>13</v>
      </c>
      <c r="D30" s="141">
        <v>11.780758981898373</v>
      </c>
    </row>
    <row r="31" spans="1:4" x14ac:dyDescent="0.25">
      <c r="A31" s="30" t="s">
        <v>350</v>
      </c>
      <c r="B31" s="31"/>
      <c r="D31" s="139"/>
    </row>
  </sheetData>
  <pageMargins left="0.7" right="0.7" top="0.75" bottom="0.75" header="0.3" footer="0.3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pane ySplit="3" topLeftCell="A10" activePane="bottomLeft" state="frozen"/>
      <selection pane="bottomLeft" activeCell="D3" sqref="D3"/>
    </sheetView>
  </sheetViews>
  <sheetFormatPr baseColWidth="10" defaultRowHeight="15" x14ac:dyDescent="0.25"/>
  <cols>
    <col min="1" max="1" width="65.85546875" bestFit="1" customWidth="1"/>
    <col min="2" max="2" width="35.42578125" customWidth="1"/>
    <col min="3" max="3" width="22" customWidth="1"/>
    <col min="4" max="4" width="30" customWidth="1"/>
  </cols>
  <sheetData>
    <row r="1" spans="1:4" s="137" customFormat="1" x14ac:dyDescent="0.25">
      <c r="A1" s="137" t="s">
        <v>464</v>
      </c>
      <c r="B1" s="137">
        <f>128.67/128.21</f>
        <v>1.0035878636611808</v>
      </c>
      <c r="D1" s="80"/>
    </row>
    <row r="2" spans="1:4" s="137" customFormat="1" x14ac:dyDescent="0.25">
      <c r="D2" s="80"/>
    </row>
    <row r="3" spans="1:4" s="137" customFormat="1" ht="18" thickBot="1" x14ac:dyDescent="0.35">
      <c r="A3" s="263"/>
      <c r="B3" s="263" t="s">
        <v>576</v>
      </c>
      <c r="C3" s="263" t="s">
        <v>434</v>
      </c>
      <c r="D3" s="280" t="s">
        <v>463</v>
      </c>
    </row>
    <row r="4" spans="1:4" ht="16.5" thickBot="1" x14ac:dyDescent="0.3">
      <c r="A4" s="385" t="s">
        <v>608</v>
      </c>
      <c r="B4" s="386"/>
      <c r="C4" s="386"/>
      <c r="D4" s="387"/>
    </row>
    <row r="5" spans="1:4" ht="15.75" thickBot="1" x14ac:dyDescent="0.3">
      <c r="A5" s="376" t="s">
        <v>577</v>
      </c>
      <c r="B5" s="377"/>
      <c r="C5" s="377"/>
      <c r="D5" s="378"/>
    </row>
    <row r="6" spans="1:4" x14ac:dyDescent="0.25">
      <c r="A6" s="321" t="s">
        <v>271</v>
      </c>
      <c r="B6" s="322" t="s">
        <v>272</v>
      </c>
      <c r="C6" s="323">
        <v>176.71</v>
      </c>
      <c r="D6" s="324">
        <f>C6*$B$1</f>
        <v>177.34401138756726</v>
      </c>
    </row>
    <row r="7" spans="1:4" x14ac:dyDescent="0.25">
      <c r="A7" s="275" t="s">
        <v>379</v>
      </c>
      <c r="B7" s="325">
        <v>50</v>
      </c>
      <c r="C7" s="295">
        <v>58.9</v>
      </c>
      <c r="D7" s="289">
        <f t="shared" ref="D7:D15" si="0">C7*$B$1</f>
        <v>59.11132516964355</v>
      </c>
    </row>
    <row r="8" spans="1:4" x14ac:dyDescent="0.25">
      <c r="A8" s="275" t="s">
        <v>380</v>
      </c>
      <c r="B8" s="325">
        <v>30</v>
      </c>
      <c r="C8" s="295">
        <v>35.340000000000003</v>
      </c>
      <c r="D8" s="289">
        <f t="shared" si="0"/>
        <v>35.466795101786133</v>
      </c>
    </row>
    <row r="9" spans="1:4" x14ac:dyDescent="0.25">
      <c r="A9" s="275" t="s">
        <v>381</v>
      </c>
      <c r="B9" s="325">
        <v>25</v>
      </c>
      <c r="C9" s="295">
        <v>29.45</v>
      </c>
      <c r="D9" s="289">
        <f t="shared" si="0"/>
        <v>29.555662584821775</v>
      </c>
    </row>
    <row r="10" spans="1:4" x14ac:dyDescent="0.25">
      <c r="A10" s="274"/>
      <c r="B10" s="325"/>
      <c r="C10" s="295"/>
      <c r="D10" s="289"/>
    </row>
    <row r="11" spans="1:4" x14ac:dyDescent="0.25">
      <c r="A11" s="274" t="s">
        <v>365</v>
      </c>
      <c r="B11" s="325"/>
      <c r="C11" s="295"/>
      <c r="D11" s="289"/>
    </row>
    <row r="12" spans="1:4" x14ac:dyDescent="0.25">
      <c r="A12" s="274" t="s">
        <v>276</v>
      </c>
      <c r="B12" s="325">
        <v>13</v>
      </c>
      <c r="C12" s="295">
        <v>15.31</v>
      </c>
      <c r="D12" s="289">
        <f t="shared" si="0"/>
        <v>15.364930192652679</v>
      </c>
    </row>
    <row r="13" spans="1:4" x14ac:dyDescent="0.25">
      <c r="A13" s="274" t="s">
        <v>277</v>
      </c>
      <c r="B13" s="325">
        <v>6.5</v>
      </c>
      <c r="C13" s="295">
        <v>7.66</v>
      </c>
      <c r="D13" s="289">
        <f t="shared" si="0"/>
        <v>7.6874830356446449</v>
      </c>
    </row>
    <row r="14" spans="1:4" x14ac:dyDescent="0.25">
      <c r="A14" s="274" t="s">
        <v>278</v>
      </c>
      <c r="B14" s="325">
        <v>3.3</v>
      </c>
      <c r="C14" s="295">
        <v>3.89</v>
      </c>
      <c r="D14" s="289">
        <f t="shared" si="0"/>
        <v>3.9039567896419936</v>
      </c>
    </row>
    <row r="15" spans="1:4" ht="15.75" thickBot="1" x14ac:dyDescent="0.3">
      <c r="A15" s="299" t="s">
        <v>279</v>
      </c>
      <c r="B15" s="326">
        <v>5</v>
      </c>
      <c r="C15" s="301">
        <v>5.89</v>
      </c>
      <c r="D15" s="302">
        <f t="shared" si="0"/>
        <v>5.9111325169643543</v>
      </c>
    </row>
    <row r="17" spans="1:4" ht="15.75" thickBot="1" x14ac:dyDescent="0.3"/>
    <row r="18" spans="1:4" ht="16.5" thickBot="1" x14ac:dyDescent="0.3">
      <c r="A18" s="385" t="s">
        <v>609</v>
      </c>
      <c r="B18" s="386"/>
      <c r="C18" s="386"/>
      <c r="D18" s="387"/>
    </row>
    <row r="19" spans="1:4" ht="15.75" thickBot="1" x14ac:dyDescent="0.3">
      <c r="A19" s="376" t="s">
        <v>577</v>
      </c>
      <c r="B19" s="377"/>
      <c r="C19" s="377"/>
      <c r="D19" s="378"/>
    </row>
    <row r="20" spans="1:4" x14ac:dyDescent="0.25">
      <c r="A20" s="327" t="s">
        <v>393</v>
      </c>
      <c r="B20" s="323">
        <v>40</v>
      </c>
      <c r="C20" s="323">
        <v>47.12</v>
      </c>
      <c r="D20" s="324">
        <f>C20*$B$1</f>
        <v>47.289060135714834</v>
      </c>
    </row>
    <row r="21" spans="1:4" x14ac:dyDescent="0.25">
      <c r="A21" s="294" t="s">
        <v>390</v>
      </c>
      <c r="B21" s="295">
        <v>25</v>
      </c>
      <c r="C21" s="295">
        <v>29.45</v>
      </c>
      <c r="D21" s="289">
        <f t="shared" ref="D21:D23" si="1">C21*$B$1</f>
        <v>29.555662584821775</v>
      </c>
    </row>
    <row r="22" spans="1:4" x14ac:dyDescent="0.25">
      <c r="A22" s="294" t="s">
        <v>391</v>
      </c>
      <c r="B22" s="295">
        <v>27</v>
      </c>
      <c r="C22" s="295">
        <v>31.81</v>
      </c>
      <c r="D22" s="289">
        <f t="shared" si="1"/>
        <v>31.924129943062159</v>
      </c>
    </row>
    <row r="23" spans="1:4" ht="15.75" thickBot="1" x14ac:dyDescent="0.3">
      <c r="A23" s="300" t="s">
        <v>392</v>
      </c>
      <c r="B23" s="301">
        <v>3</v>
      </c>
      <c r="C23" s="301">
        <v>3.53</v>
      </c>
      <c r="D23" s="302">
        <f t="shared" si="1"/>
        <v>3.5426651587239681</v>
      </c>
    </row>
    <row r="25" spans="1:4" ht="15.75" thickBot="1" x14ac:dyDescent="0.3"/>
    <row r="26" spans="1:4" ht="16.5" thickBot="1" x14ac:dyDescent="0.3">
      <c r="A26" s="385" t="s">
        <v>621</v>
      </c>
      <c r="B26" s="386"/>
      <c r="C26" s="386"/>
      <c r="D26" s="387"/>
    </row>
    <row r="27" spans="1:4" ht="15.75" thickBot="1" x14ac:dyDescent="0.3">
      <c r="A27" s="376" t="s">
        <v>577</v>
      </c>
      <c r="B27" s="377"/>
      <c r="C27" s="377"/>
      <c r="D27" s="378"/>
    </row>
    <row r="28" spans="1:4" x14ac:dyDescent="0.25">
      <c r="A28" s="327" t="s">
        <v>324</v>
      </c>
      <c r="B28" s="323">
        <v>50</v>
      </c>
      <c r="C28" s="323">
        <v>58.903794909491872</v>
      </c>
      <c r="D28" s="324">
        <f>C28*$B$1</f>
        <v>59.115133694753283</v>
      </c>
    </row>
    <row r="29" spans="1:4" x14ac:dyDescent="0.25">
      <c r="A29" s="294" t="s">
        <v>325</v>
      </c>
      <c r="B29" s="295">
        <v>100</v>
      </c>
      <c r="C29" s="295">
        <v>117.80758981898374</v>
      </c>
      <c r="D29" s="289">
        <f t="shared" ref="D29:D30" si="2">C29*$B$1</f>
        <v>118.23026738950657</v>
      </c>
    </row>
    <row r="30" spans="1:4" ht="15.75" thickBot="1" x14ac:dyDescent="0.3">
      <c r="A30" s="300" t="s">
        <v>326</v>
      </c>
      <c r="B30" s="301">
        <v>500</v>
      </c>
      <c r="C30" s="301">
        <v>589.03794909491864</v>
      </c>
      <c r="D30" s="302">
        <f t="shared" si="2"/>
        <v>591.15133694753274</v>
      </c>
    </row>
    <row r="32" spans="1:4" ht="15.75" thickBot="1" x14ac:dyDescent="0.3"/>
    <row r="33" spans="1:4" s="137" customFormat="1" ht="16.5" thickBot="1" x14ac:dyDescent="0.3">
      <c r="A33" s="385" t="s">
        <v>652</v>
      </c>
      <c r="B33" s="386"/>
      <c r="C33" s="386"/>
      <c r="D33" s="387"/>
    </row>
    <row r="34" spans="1:4" ht="15.75" thickBot="1" x14ac:dyDescent="0.3">
      <c r="A34" s="376" t="s">
        <v>577</v>
      </c>
      <c r="B34" s="377"/>
      <c r="C34" s="377"/>
      <c r="D34" s="378"/>
    </row>
    <row r="35" spans="1:4" ht="15.75" thickBot="1" x14ac:dyDescent="0.3">
      <c r="A35" s="209" t="s">
        <v>555</v>
      </c>
      <c r="B35" s="255">
        <v>812</v>
      </c>
      <c r="C35" s="255">
        <v>956.6</v>
      </c>
      <c r="D35" s="256">
        <f>C35*$B$1</f>
        <v>960.03215037828556</v>
      </c>
    </row>
    <row r="37" spans="1:4" ht="15.75" thickBot="1" x14ac:dyDescent="0.3"/>
    <row r="38" spans="1:4" ht="16.5" thickBot="1" x14ac:dyDescent="0.3">
      <c r="A38" s="385" t="s">
        <v>653</v>
      </c>
      <c r="B38" s="386"/>
      <c r="C38" s="386"/>
      <c r="D38" s="387"/>
    </row>
    <row r="39" spans="1:4" ht="15.75" thickBot="1" x14ac:dyDescent="0.3">
      <c r="A39" s="376" t="s">
        <v>577</v>
      </c>
      <c r="B39" s="377"/>
      <c r="C39" s="377"/>
      <c r="D39" s="378"/>
    </row>
    <row r="40" spans="1:4" ht="30.75" thickBot="1" x14ac:dyDescent="0.3">
      <c r="A40" s="209" t="s">
        <v>557</v>
      </c>
      <c r="B40" s="191">
        <v>10</v>
      </c>
      <c r="C40" s="191">
        <v>11.78</v>
      </c>
      <c r="D40" s="233">
        <f>C40*$B$1</f>
        <v>11.822265033928709</v>
      </c>
    </row>
  </sheetData>
  <mergeCells count="10">
    <mergeCell ref="A33:D33"/>
    <mergeCell ref="A34:D34"/>
    <mergeCell ref="A38:D38"/>
    <mergeCell ref="A39:D39"/>
    <mergeCell ref="A4:D4"/>
    <mergeCell ref="A5:D5"/>
    <mergeCell ref="A18:D18"/>
    <mergeCell ref="A19:D19"/>
    <mergeCell ref="A26:D26"/>
    <mergeCell ref="A27:D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Q32" sqref="Q32"/>
    </sheetView>
  </sheetViews>
  <sheetFormatPr baseColWidth="10" defaultRowHeight="15" x14ac:dyDescent="0.25"/>
  <cols>
    <col min="1" max="1" width="21.140625" customWidth="1"/>
  </cols>
  <sheetData>
    <row r="2" spans="1:13" ht="18.75" x14ac:dyDescent="0.3">
      <c r="A2" t="s">
        <v>654</v>
      </c>
      <c r="E2" s="121" t="s">
        <v>424</v>
      </c>
      <c r="F2" s="120"/>
      <c r="G2" s="81"/>
    </row>
    <row r="4" spans="1:13" ht="23.25" x14ac:dyDescent="0.35">
      <c r="A4" s="419" t="s">
        <v>655</v>
      </c>
      <c r="B4" s="420"/>
      <c r="C4" s="420"/>
      <c r="D4" s="421"/>
      <c r="E4" s="78"/>
      <c r="F4" s="78"/>
      <c r="G4" s="78"/>
      <c r="I4" s="138"/>
    </row>
    <row r="5" spans="1:13" ht="15.75" thickBot="1" x14ac:dyDescent="0.3">
      <c r="A5" s="80"/>
      <c r="B5" s="80"/>
      <c r="C5" s="80"/>
      <c r="D5" s="78"/>
      <c r="E5" s="78"/>
      <c r="F5" s="418" t="s">
        <v>402</v>
      </c>
      <c r="G5" s="418"/>
      <c r="H5" s="416" t="s">
        <v>457</v>
      </c>
      <c r="I5" s="416"/>
      <c r="J5" s="417" t="s">
        <v>458</v>
      </c>
      <c r="K5" s="417"/>
      <c r="L5" s="422" t="s">
        <v>631</v>
      </c>
      <c r="M5" s="422"/>
    </row>
    <row r="6" spans="1:13" x14ac:dyDescent="0.25">
      <c r="A6" s="84"/>
      <c r="B6" s="85" t="s">
        <v>403</v>
      </c>
      <c r="C6" s="85" t="s">
        <v>404</v>
      </c>
      <c r="D6" s="86" t="s">
        <v>405</v>
      </c>
      <c r="E6" s="78"/>
      <c r="F6" s="150" t="s">
        <v>406</v>
      </c>
      <c r="G6" s="150" t="s">
        <v>407</v>
      </c>
      <c r="H6" s="79" t="s">
        <v>406</v>
      </c>
      <c r="I6" s="94" t="s">
        <v>407</v>
      </c>
      <c r="J6" s="79" t="s">
        <v>406</v>
      </c>
      <c r="K6" s="167" t="s">
        <v>407</v>
      </c>
      <c r="L6" s="79" t="s">
        <v>406</v>
      </c>
      <c r="M6" s="335" t="s">
        <v>407</v>
      </c>
    </row>
    <row r="7" spans="1:13" ht="15.75" thickBot="1" x14ac:dyDescent="0.3">
      <c r="A7" s="95"/>
      <c r="B7" s="82" t="s">
        <v>408</v>
      </c>
      <c r="C7" s="82" t="s">
        <v>408</v>
      </c>
      <c r="D7" s="96" t="s">
        <v>408</v>
      </c>
      <c r="E7" s="78"/>
      <c r="F7" s="150" t="s">
        <v>409</v>
      </c>
      <c r="G7" s="150" t="s">
        <v>410</v>
      </c>
      <c r="H7" s="79" t="s">
        <v>409</v>
      </c>
      <c r="I7" s="94" t="s">
        <v>410</v>
      </c>
      <c r="J7" s="79" t="s">
        <v>409</v>
      </c>
      <c r="K7" s="167" t="s">
        <v>410</v>
      </c>
      <c r="L7" s="79" t="s">
        <v>409</v>
      </c>
      <c r="M7" s="335" t="s">
        <v>410</v>
      </c>
    </row>
    <row r="8" spans="1:13" x14ac:dyDescent="0.25">
      <c r="A8" s="97"/>
      <c r="B8" s="98"/>
      <c r="C8" s="99"/>
      <c r="D8" s="100"/>
      <c r="E8" s="78"/>
      <c r="F8" s="128"/>
      <c r="G8" s="143"/>
      <c r="H8" s="78"/>
      <c r="I8" s="119"/>
      <c r="J8" s="137"/>
      <c r="K8" s="168"/>
      <c r="L8" s="137"/>
      <c r="M8" s="336"/>
    </row>
    <row r="9" spans="1:13" x14ac:dyDescent="0.25">
      <c r="A9" s="90" t="s">
        <v>411</v>
      </c>
      <c r="B9" s="89">
        <v>32.25</v>
      </c>
      <c r="C9" s="92"/>
      <c r="D9" s="93"/>
      <c r="E9" s="78" t="s">
        <v>412</v>
      </c>
      <c r="F9" s="123">
        <v>20</v>
      </c>
      <c r="G9" s="170">
        <v>53.91</v>
      </c>
      <c r="H9" s="83">
        <v>20</v>
      </c>
      <c r="I9" s="118">
        <v>52.25</v>
      </c>
      <c r="J9" s="83">
        <v>20</v>
      </c>
      <c r="K9" s="169">
        <v>46.65</v>
      </c>
      <c r="L9" s="83">
        <v>20</v>
      </c>
      <c r="M9" s="337">
        <f>B9+L9</f>
        <v>52.25</v>
      </c>
    </row>
    <row r="10" spans="1:13" ht="15.75" thickBot="1" x14ac:dyDescent="0.3">
      <c r="A10" s="91" t="s">
        <v>413</v>
      </c>
      <c r="B10" s="101"/>
      <c r="C10" s="102"/>
      <c r="D10" s="103"/>
      <c r="E10" s="78"/>
      <c r="F10" s="123"/>
      <c r="G10" s="143"/>
      <c r="H10" s="83"/>
      <c r="I10" s="119"/>
      <c r="J10" s="83"/>
      <c r="K10" s="168"/>
      <c r="L10" s="83"/>
      <c r="M10" s="338"/>
    </row>
    <row r="11" spans="1:13" x14ac:dyDescent="0.25">
      <c r="A11" s="104" t="s">
        <v>414</v>
      </c>
      <c r="B11" s="105">
        <v>26.35</v>
      </c>
      <c r="C11" s="106">
        <v>4</v>
      </c>
      <c r="D11" s="107">
        <f>B11+C11</f>
        <v>30.35</v>
      </c>
      <c r="E11" s="78"/>
      <c r="F11" s="123">
        <v>20</v>
      </c>
      <c r="G11" s="170">
        <v>45.03</v>
      </c>
      <c r="H11" s="83">
        <v>20</v>
      </c>
      <c r="I11" s="118">
        <v>48.44</v>
      </c>
      <c r="J11" s="83">
        <v>20</v>
      </c>
      <c r="K11" s="169">
        <v>43.5</v>
      </c>
      <c r="L11" s="83">
        <v>20</v>
      </c>
      <c r="M11" s="337">
        <f>D11+L11</f>
        <v>50.35</v>
      </c>
    </row>
    <row r="12" spans="1:13" ht="15.75" thickBot="1" x14ac:dyDescent="0.3">
      <c r="A12" s="91"/>
      <c r="B12" s="108"/>
      <c r="C12" s="87"/>
      <c r="D12" s="88"/>
      <c r="E12" s="78"/>
      <c r="F12" s="123"/>
      <c r="G12" s="143"/>
      <c r="H12" s="83"/>
      <c r="I12" s="119"/>
      <c r="J12" s="83"/>
      <c r="K12" s="168"/>
      <c r="L12" s="83"/>
      <c r="M12" s="337"/>
    </row>
    <row r="13" spans="1:13" x14ac:dyDescent="0.25">
      <c r="A13" s="104" t="s">
        <v>415</v>
      </c>
      <c r="B13" s="105">
        <v>32.53</v>
      </c>
      <c r="C13" s="106">
        <v>4</v>
      </c>
      <c r="D13" s="107">
        <f>B13+C13</f>
        <v>36.53</v>
      </c>
      <c r="E13" s="78"/>
      <c r="F13" s="123">
        <v>20</v>
      </c>
      <c r="G13" s="170">
        <v>55.47</v>
      </c>
      <c r="H13" s="83">
        <v>20</v>
      </c>
      <c r="I13" s="118">
        <v>55.39</v>
      </c>
      <c r="J13" s="83">
        <v>20</v>
      </c>
      <c r="K13" s="169">
        <v>52.620000000000005</v>
      </c>
      <c r="L13" s="83">
        <v>20</v>
      </c>
      <c r="M13" s="337">
        <f t="shared" ref="M13:M21" si="0">D13+L13</f>
        <v>56.53</v>
      </c>
    </row>
    <row r="14" spans="1:13" ht="15.75" thickBot="1" x14ac:dyDescent="0.3">
      <c r="A14" s="91"/>
      <c r="B14" s="108"/>
      <c r="C14" s="87"/>
      <c r="D14" s="88"/>
      <c r="E14" s="78"/>
      <c r="F14" s="123"/>
      <c r="G14" s="143"/>
      <c r="H14" s="83"/>
      <c r="I14" s="119"/>
      <c r="J14" s="83"/>
      <c r="K14" s="168"/>
      <c r="L14" s="83"/>
      <c r="M14" s="337"/>
    </row>
    <row r="15" spans="1:13" x14ac:dyDescent="0.25">
      <c r="A15" s="104" t="s">
        <v>416</v>
      </c>
      <c r="B15" s="105">
        <v>39.92</v>
      </c>
      <c r="C15" s="106">
        <v>4</v>
      </c>
      <c r="D15" s="107">
        <f>B15+C15</f>
        <v>43.92</v>
      </c>
      <c r="E15" s="78"/>
      <c r="F15" s="123">
        <v>20</v>
      </c>
      <c r="G15" s="170">
        <v>63.8</v>
      </c>
      <c r="H15" s="83">
        <v>20</v>
      </c>
      <c r="I15" s="118">
        <v>63.06</v>
      </c>
      <c r="J15" s="83">
        <v>20</v>
      </c>
      <c r="K15" s="169">
        <v>59.81</v>
      </c>
      <c r="L15" s="83">
        <v>20</v>
      </c>
      <c r="M15" s="337">
        <f t="shared" si="0"/>
        <v>63.92</v>
      </c>
    </row>
    <row r="16" spans="1:13" ht="15.75" thickBot="1" x14ac:dyDescent="0.3">
      <c r="A16" s="91"/>
      <c r="B16" s="108"/>
      <c r="C16" s="87"/>
      <c r="D16" s="88"/>
      <c r="E16" s="78"/>
      <c r="F16" s="123"/>
      <c r="G16" s="143"/>
      <c r="H16" s="83"/>
      <c r="I16" s="119"/>
      <c r="J16" s="83"/>
      <c r="K16" s="168"/>
      <c r="L16" s="83"/>
      <c r="M16" s="337"/>
    </row>
    <row r="17" spans="1:13" x14ac:dyDescent="0.25">
      <c r="A17" s="115" t="s">
        <v>417</v>
      </c>
      <c r="B17" s="105">
        <v>26.91</v>
      </c>
      <c r="C17" s="109"/>
      <c r="D17" s="110"/>
      <c r="E17" s="81" t="s">
        <v>418</v>
      </c>
      <c r="F17" s="123">
        <v>20</v>
      </c>
      <c r="G17" s="170">
        <v>46.269999999999996</v>
      </c>
      <c r="H17" s="83">
        <v>20</v>
      </c>
      <c r="I17" s="118">
        <v>45.769999999999996</v>
      </c>
      <c r="J17" s="83">
        <v>20</v>
      </c>
      <c r="K17" s="169">
        <v>44.15</v>
      </c>
      <c r="L17" s="83">
        <v>20</v>
      </c>
      <c r="M17" s="337">
        <f>B17+L17</f>
        <v>46.91</v>
      </c>
    </row>
    <row r="18" spans="1:13" ht="15.75" thickBot="1" x14ac:dyDescent="0.3">
      <c r="A18" s="116" t="s">
        <v>419</v>
      </c>
      <c r="B18" s="108"/>
      <c r="C18" s="87"/>
      <c r="D18" s="103"/>
      <c r="E18" s="81" t="s">
        <v>420</v>
      </c>
      <c r="F18" s="123"/>
      <c r="G18" s="143"/>
      <c r="H18" s="117"/>
      <c r="I18" s="119"/>
      <c r="J18" s="117"/>
      <c r="K18" s="168"/>
      <c r="L18" s="117"/>
      <c r="M18" s="337"/>
    </row>
    <row r="19" spans="1:13" x14ac:dyDescent="0.25">
      <c r="A19" s="104" t="s">
        <v>421</v>
      </c>
      <c r="B19" s="105">
        <v>185.21</v>
      </c>
      <c r="C19" s="106">
        <v>4</v>
      </c>
      <c r="D19" s="107">
        <f>B19+C19</f>
        <v>189.21</v>
      </c>
      <c r="E19" s="78"/>
      <c r="F19" s="123">
        <v>35</v>
      </c>
      <c r="G19" s="170">
        <v>193.36</v>
      </c>
      <c r="H19" s="83">
        <v>35</v>
      </c>
      <c r="I19" s="118">
        <v>217.18</v>
      </c>
      <c r="J19" s="83">
        <v>35</v>
      </c>
      <c r="K19" s="169">
        <v>201.2</v>
      </c>
      <c r="L19" s="83">
        <v>35</v>
      </c>
      <c r="M19" s="337">
        <f t="shared" si="0"/>
        <v>224.21</v>
      </c>
    </row>
    <row r="20" spans="1:13" ht="15.75" thickBot="1" x14ac:dyDescent="0.3">
      <c r="A20" s="91"/>
      <c r="B20" s="108"/>
      <c r="C20" s="87"/>
      <c r="D20" s="88"/>
      <c r="E20" s="78"/>
      <c r="F20" s="123"/>
      <c r="G20" s="143"/>
      <c r="H20" s="83"/>
      <c r="I20" s="119"/>
      <c r="J20" s="83"/>
      <c r="K20" s="168"/>
      <c r="L20" s="83"/>
      <c r="M20" s="337"/>
    </row>
    <row r="21" spans="1:13" x14ac:dyDescent="0.25">
      <c r="A21" s="111" t="s">
        <v>422</v>
      </c>
      <c r="B21" s="112">
        <v>280.77999999999997</v>
      </c>
      <c r="C21" s="113">
        <v>4</v>
      </c>
      <c r="D21" s="107">
        <f>B21+C21</f>
        <v>284.77999999999997</v>
      </c>
      <c r="E21" s="78"/>
      <c r="F21" s="123">
        <v>35</v>
      </c>
      <c r="G21" s="170">
        <v>319.64999999999998</v>
      </c>
      <c r="H21" s="83">
        <v>35</v>
      </c>
      <c r="I21" s="118">
        <v>308.69</v>
      </c>
      <c r="J21" s="83">
        <v>35</v>
      </c>
      <c r="K21" s="169">
        <v>297.49</v>
      </c>
      <c r="L21" s="83">
        <v>35</v>
      </c>
      <c r="M21" s="337">
        <f t="shared" si="0"/>
        <v>319.77999999999997</v>
      </c>
    </row>
    <row r="22" spans="1:13" ht="15.75" thickBot="1" x14ac:dyDescent="0.3">
      <c r="A22" s="114"/>
      <c r="B22" s="102"/>
      <c r="C22" s="102"/>
      <c r="D22" s="88"/>
      <c r="E22" s="78"/>
      <c r="F22" s="128"/>
      <c r="G22" s="143"/>
      <c r="H22" s="78"/>
      <c r="I22" s="119"/>
      <c r="J22" s="137"/>
      <c r="K22" s="168"/>
      <c r="L22" s="137"/>
      <c r="M22" s="336"/>
    </row>
  </sheetData>
  <mergeCells count="5">
    <mergeCell ref="H5:I5"/>
    <mergeCell ref="J5:K5"/>
    <mergeCell ref="F5:G5"/>
    <mergeCell ref="A4:D4"/>
    <mergeCell ref="L5:M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workbookViewId="0">
      <pane ySplit="3" topLeftCell="A298" activePane="bottomLeft" state="frozen"/>
      <selection pane="bottomLeft" activeCell="A303" sqref="A303"/>
    </sheetView>
  </sheetViews>
  <sheetFormatPr baseColWidth="10" defaultRowHeight="15" x14ac:dyDescent="0.25"/>
  <cols>
    <col min="1" max="1" width="65.85546875" bestFit="1" customWidth="1"/>
    <col min="2" max="2" width="35.42578125" customWidth="1"/>
    <col min="3" max="3" width="22" customWidth="1"/>
    <col min="4" max="4" width="30" style="80" customWidth="1"/>
  </cols>
  <sheetData>
    <row r="1" spans="1:4" x14ac:dyDescent="0.25">
      <c r="A1" s="137" t="s">
        <v>464</v>
      </c>
      <c r="B1" s="137">
        <f>128.67/128.21</f>
        <v>1.0035878636611808</v>
      </c>
    </row>
    <row r="3" spans="1:4" s="263" customFormat="1" ht="18" thickBot="1" x14ac:dyDescent="0.35">
      <c r="B3" s="263" t="s">
        <v>576</v>
      </c>
      <c r="C3" s="263" t="s">
        <v>434</v>
      </c>
      <c r="D3" s="280" t="s">
        <v>463</v>
      </c>
    </row>
    <row r="4" spans="1:4" ht="16.5" thickBot="1" x14ac:dyDescent="0.3">
      <c r="A4" s="385" t="s">
        <v>575</v>
      </c>
      <c r="B4" s="386"/>
      <c r="C4" s="386"/>
      <c r="D4" s="387"/>
    </row>
    <row r="5" spans="1:4" s="137" customFormat="1" ht="15.75" thickBot="1" x14ac:dyDescent="0.3">
      <c r="A5" s="376" t="s">
        <v>577</v>
      </c>
      <c r="B5" s="377"/>
      <c r="C5" s="377"/>
      <c r="D5" s="378"/>
    </row>
    <row r="6" spans="1:4" s="264" customFormat="1" x14ac:dyDescent="0.25">
      <c r="A6" s="265" t="s">
        <v>24</v>
      </c>
      <c r="B6" s="266"/>
      <c r="C6" s="267"/>
      <c r="D6" s="281"/>
    </row>
    <row r="7" spans="1:4" s="264" customFormat="1" x14ac:dyDescent="0.25">
      <c r="A7" s="268" t="s">
        <v>25</v>
      </c>
      <c r="B7" s="266">
        <v>2</v>
      </c>
      <c r="C7" s="368" t="s">
        <v>578</v>
      </c>
      <c r="D7" s="394" t="s">
        <v>579</v>
      </c>
    </row>
    <row r="8" spans="1:4" s="264" customFormat="1" x14ac:dyDescent="0.25">
      <c r="A8" s="268" t="s">
        <v>28</v>
      </c>
      <c r="B8" s="269">
        <v>1.4</v>
      </c>
      <c r="C8" s="368"/>
      <c r="D8" s="394"/>
    </row>
    <row r="9" spans="1:4" s="264" customFormat="1" x14ac:dyDescent="0.25">
      <c r="A9" s="268" t="s">
        <v>26</v>
      </c>
      <c r="B9" s="269">
        <v>1.25</v>
      </c>
      <c r="C9" s="368"/>
      <c r="D9" s="394"/>
    </row>
    <row r="10" spans="1:4" s="264" customFormat="1" x14ac:dyDescent="0.25">
      <c r="A10" s="268" t="s">
        <v>27</v>
      </c>
      <c r="B10" s="266" t="s">
        <v>45</v>
      </c>
      <c r="C10" s="368"/>
      <c r="D10" s="394"/>
    </row>
    <row r="11" spans="1:4" s="264" customFormat="1" x14ac:dyDescent="0.25">
      <c r="A11" s="268" t="s">
        <v>29</v>
      </c>
      <c r="B11" s="269">
        <v>18</v>
      </c>
      <c r="C11" s="368"/>
      <c r="D11" s="394"/>
    </row>
    <row r="12" spans="1:4" s="264" customFormat="1" x14ac:dyDescent="0.25">
      <c r="A12" s="268" t="s">
        <v>30</v>
      </c>
      <c r="B12" s="269">
        <v>10</v>
      </c>
      <c r="C12" s="368"/>
      <c r="D12" s="394"/>
    </row>
    <row r="13" spans="1:4" s="264" customFormat="1" x14ac:dyDescent="0.25">
      <c r="A13" s="268" t="s">
        <v>31</v>
      </c>
      <c r="B13" s="269">
        <v>0.75</v>
      </c>
      <c r="C13" s="368"/>
      <c r="D13" s="394"/>
    </row>
    <row r="14" spans="1:4" s="264" customFormat="1" x14ac:dyDescent="0.25">
      <c r="A14" s="268" t="s">
        <v>32</v>
      </c>
      <c r="B14" s="269">
        <v>1.5</v>
      </c>
      <c r="C14" s="368"/>
      <c r="D14" s="394"/>
    </row>
    <row r="15" spans="1:4" s="264" customFormat="1" x14ac:dyDescent="0.25">
      <c r="A15" s="268"/>
      <c r="B15" s="266"/>
      <c r="C15" s="368"/>
      <c r="D15" s="394"/>
    </row>
    <row r="16" spans="1:4" s="264" customFormat="1" x14ac:dyDescent="0.25">
      <c r="A16" s="265" t="s">
        <v>33</v>
      </c>
      <c r="B16" s="266"/>
      <c r="C16" s="368"/>
      <c r="D16" s="394"/>
    </row>
    <row r="17" spans="1:4" s="264" customFormat="1" x14ac:dyDescent="0.25">
      <c r="A17" s="268" t="s">
        <v>34</v>
      </c>
      <c r="B17" s="269">
        <v>1.25</v>
      </c>
      <c r="C17" s="368"/>
      <c r="D17" s="394"/>
    </row>
    <row r="18" spans="1:4" s="264" customFormat="1" x14ac:dyDescent="0.25">
      <c r="A18" s="268" t="s">
        <v>35</v>
      </c>
      <c r="B18" s="269">
        <v>1</v>
      </c>
      <c r="C18" s="368"/>
      <c r="D18" s="394"/>
    </row>
    <row r="19" spans="1:4" s="264" customFormat="1" x14ac:dyDescent="0.25">
      <c r="A19" s="268" t="s">
        <v>36</v>
      </c>
      <c r="B19" s="269">
        <v>2</v>
      </c>
      <c r="C19" s="368"/>
      <c r="D19" s="394"/>
    </row>
    <row r="20" spans="1:4" s="264" customFormat="1" x14ac:dyDescent="0.25">
      <c r="A20" s="268"/>
      <c r="B20" s="266"/>
      <c r="C20" s="368"/>
      <c r="D20" s="394"/>
    </row>
    <row r="21" spans="1:4" s="264" customFormat="1" x14ac:dyDescent="0.25">
      <c r="A21" s="268" t="s">
        <v>37</v>
      </c>
      <c r="B21" s="266"/>
      <c r="C21" s="368"/>
      <c r="D21" s="394"/>
    </row>
    <row r="22" spans="1:4" s="264" customFormat="1" x14ac:dyDescent="0.25">
      <c r="A22" s="268" t="s">
        <v>38</v>
      </c>
      <c r="B22" s="266">
        <v>1000</v>
      </c>
      <c r="C22" s="368"/>
      <c r="D22" s="394"/>
    </row>
    <row r="23" spans="1:4" s="264" customFormat="1" ht="15.75" thickBot="1" x14ac:dyDescent="0.3">
      <c r="A23" s="268" t="s">
        <v>39</v>
      </c>
      <c r="B23" s="266" t="s">
        <v>46</v>
      </c>
      <c r="C23" s="349"/>
      <c r="D23" s="395"/>
    </row>
    <row r="24" spans="1:4" s="264" customFormat="1" ht="15.75" thickBot="1" x14ac:dyDescent="0.3">
      <c r="A24" s="376" t="s">
        <v>472</v>
      </c>
      <c r="B24" s="377"/>
      <c r="C24" s="377"/>
      <c r="D24" s="378"/>
    </row>
    <row r="25" spans="1:4" s="264" customFormat="1" x14ac:dyDescent="0.25">
      <c r="A25" s="268" t="s">
        <v>117</v>
      </c>
      <c r="B25" s="266"/>
      <c r="C25" s="267"/>
      <c r="D25" s="281"/>
    </row>
    <row r="26" spans="1:4" s="264" customFormat="1" x14ac:dyDescent="0.25">
      <c r="A26" s="268" t="s">
        <v>41</v>
      </c>
      <c r="B26" s="266"/>
      <c r="C26" s="267"/>
      <c r="D26" s="281"/>
    </row>
    <row r="27" spans="1:4" s="264" customFormat="1" x14ac:dyDescent="0.25">
      <c r="A27" s="268" t="s">
        <v>42</v>
      </c>
      <c r="B27" s="266"/>
      <c r="C27" s="267"/>
      <c r="D27" s="281"/>
    </row>
    <row r="28" spans="1:4" s="264" customFormat="1" x14ac:dyDescent="0.25">
      <c r="A28" s="268" t="s">
        <v>43</v>
      </c>
      <c r="B28" s="266"/>
      <c r="C28" s="267"/>
      <c r="D28" s="281"/>
    </row>
    <row r="29" spans="1:4" s="264" customFormat="1" ht="15.75" thickBot="1" x14ac:dyDescent="0.3">
      <c r="A29" s="270" t="s">
        <v>44</v>
      </c>
      <c r="B29" s="271"/>
      <c r="C29" s="272"/>
      <c r="D29" s="282"/>
    </row>
    <row r="30" spans="1:4" s="264" customFormat="1" x14ac:dyDescent="0.25">
      <c r="A30" s="267"/>
      <c r="B30" s="266"/>
      <c r="C30" s="267"/>
      <c r="D30" s="283"/>
    </row>
    <row r="31" spans="1:4" ht="15.75" thickBot="1" x14ac:dyDescent="0.3"/>
    <row r="32" spans="1:4" ht="16.5" thickBot="1" x14ac:dyDescent="0.3">
      <c r="A32" s="385" t="s">
        <v>580</v>
      </c>
      <c r="B32" s="386"/>
      <c r="C32" s="386"/>
      <c r="D32" s="387"/>
    </row>
    <row r="33" spans="1:4" ht="15.75" thickBot="1" x14ac:dyDescent="0.3">
      <c r="A33" s="376" t="s">
        <v>577</v>
      </c>
      <c r="B33" s="377"/>
      <c r="C33" s="377"/>
      <c r="D33" s="378"/>
    </row>
    <row r="34" spans="1:4" x14ac:dyDescent="0.25">
      <c r="A34" s="273" t="s">
        <v>48</v>
      </c>
      <c r="B34" s="266">
        <v>5</v>
      </c>
      <c r="C34" s="392" t="s">
        <v>578</v>
      </c>
      <c r="D34" s="398" t="s">
        <v>578</v>
      </c>
    </row>
    <row r="35" spans="1:4" x14ac:dyDescent="0.25">
      <c r="A35" s="274" t="s">
        <v>49</v>
      </c>
      <c r="B35" s="266">
        <v>8</v>
      </c>
      <c r="C35" s="368"/>
      <c r="D35" s="406"/>
    </row>
    <row r="36" spans="1:4" x14ac:dyDescent="0.25">
      <c r="A36" s="274" t="s">
        <v>50</v>
      </c>
      <c r="B36" s="266">
        <v>3</v>
      </c>
      <c r="C36" s="368"/>
      <c r="D36" s="406"/>
    </row>
    <row r="37" spans="1:4" x14ac:dyDescent="0.25">
      <c r="A37" s="274" t="s">
        <v>51</v>
      </c>
      <c r="B37" s="266">
        <v>2</v>
      </c>
      <c r="C37" s="368"/>
      <c r="D37" s="406"/>
    </row>
    <row r="38" spans="1:4" x14ac:dyDescent="0.25">
      <c r="A38" s="274" t="s">
        <v>52</v>
      </c>
      <c r="B38" s="266">
        <v>25</v>
      </c>
      <c r="C38" s="368"/>
      <c r="D38" s="406"/>
    </row>
    <row r="39" spans="1:4" x14ac:dyDescent="0.25">
      <c r="A39" s="273" t="s">
        <v>53</v>
      </c>
      <c r="B39" s="266"/>
      <c r="C39" s="368"/>
      <c r="D39" s="406"/>
    </row>
    <row r="40" spans="1:4" x14ac:dyDescent="0.25">
      <c r="A40" s="275" t="s">
        <v>54</v>
      </c>
      <c r="B40" s="266">
        <v>4</v>
      </c>
      <c r="C40" s="368"/>
      <c r="D40" s="406"/>
    </row>
    <row r="41" spans="1:4" x14ac:dyDescent="0.25">
      <c r="A41" s="275" t="s">
        <v>55</v>
      </c>
      <c r="B41" s="266">
        <v>10</v>
      </c>
      <c r="C41" s="368"/>
      <c r="D41" s="406"/>
    </row>
    <row r="42" spans="1:4" x14ac:dyDescent="0.25">
      <c r="A42" s="275" t="s">
        <v>351</v>
      </c>
      <c r="B42" s="266">
        <v>8</v>
      </c>
      <c r="C42" s="368"/>
      <c r="D42" s="406"/>
    </row>
    <row r="43" spans="1:4" x14ac:dyDescent="0.25">
      <c r="A43" s="275" t="s">
        <v>56</v>
      </c>
      <c r="B43" s="266">
        <v>3</v>
      </c>
      <c r="C43" s="368"/>
      <c r="D43" s="406"/>
    </row>
    <row r="44" spans="1:4" x14ac:dyDescent="0.25">
      <c r="A44" s="275" t="s">
        <v>57</v>
      </c>
      <c r="B44" s="266">
        <v>3</v>
      </c>
      <c r="C44" s="368"/>
      <c r="D44" s="406"/>
    </row>
    <row r="45" spans="1:4" x14ac:dyDescent="0.25">
      <c r="A45" s="275" t="s">
        <v>58</v>
      </c>
      <c r="B45" s="266">
        <v>10</v>
      </c>
      <c r="C45" s="368"/>
      <c r="D45" s="406"/>
    </row>
    <row r="46" spans="1:4" x14ac:dyDescent="0.25">
      <c r="A46" s="273" t="s">
        <v>59</v>
      </c>
      <c r="B46" s="266"/>
      <c r="C46" s="368"/>
      <c r="D46" s="406"/>
    </row>
    <row r="47" spans="1:4" x14ac:dyDescent="0.25">
      <c r="A47" s="275" t="s">
        <v>60</v>
      </c>
      <c r="B47" s="266" t="s">
        <v>118</v>
      </c>
      <c r="C47" s="368"/>
      <c r="D47" s="406"/>
    </row>
    <row r="48" spans="1:4" x14ac:dyDescent="0.25">
      <c r="A48" s="275" t="s">
        <v>61</v>
      </c>
      <c r="B48" s="266">
        <v>1</v>
      </c>
      <c r="C48" s="368"/>
      <c r="D48" s="406"/>
    </row>
    <row r="49" spans="1:4" x14ac:dyDescent="0.25">
      <c r="A49" s="275" t="s">
        <v>62</v>
      </c>
      <c r="B49" s="266">
        <v>1.5</v>
      </c>
      <c r="C49" s="368"/>
      <c r="D49" s="406"/>
    </row>
    <row r="50" spans="1:4" x14ac:dyDescent="0.25">
      <c r="A50" s="273" t="s">
        <v>63</v>
      </c>
      <c r="B50" s="266"/>
      <c r="C50" s="368"/>
      <c r="D50" s="406"/>
    </row>
    <row r="51" spans="1:4" x14ac:dyDescent="0.25">
      <c r="A51" s="275" t="s">
        <v>64</v>
      </c>
      <c r="B51" s="266">
        <v>35</v>
      </c>
      <c r="C51" s="368"/>
      <c r="D51" s="406"/>
    </row>
    <row r="52" spans="1:4" x14ac:dyDescent="0.25">
      <c r="A52" s="275" t="s">
        <v>65</v>
      </c>
      <c r="B52" s="266">
        <v>125</v>
      </c>
      <c r="C52" s="368"/>
      <c r="D52" s="406"/>
    </row>
    <row r="53" spans="1:4" x14ac:dyDescent="0.25">
      <c r="A53" s="275" t="s">
        <v>66</v>
      </c>
      <c r="B53" s="266">
        <v>10</v>
      </c>
      <c r="C53" s="368"/>
      <c r="D53" s="406"/>
    </row>
    <row r="54" spans="1:4" x14ac:dyDescent="0.25">
      <c r="A54" s="275" t="s">
        <v>67</v>
      </c>
      <c r="B54" s="266">
        <v>275</v>
      </c>
      <c r="C54" s="368"/>
      <c r="D54" s="406"/>
    </row>
    <row r="55" spans="1:4" x14ac:dyDescent="0.25">
      <c r="A55" s="275" t="s">
        <v>68</v>
      </c>
      <c r="B55" s="266">
        <v>490</v>
      </c>
      <c r="C55" s="368"/>
      <c r="D55" s="406"/>
    </row>
    <row r="56" spans="1:4" x14ac:dyDescent="0.25">
      <c r="A56" s="275" t="s">
        <v>69</v>
      </c>
      <c r="B56" s="266">
        <v>49</v>
      </c>
      <c r="C56" s="368"/>
      <c r="D56" s="406"/>
    </row>
    <row r="57" spans="1:4" x14ac:dyDescent="0.25">
      <c r="A57" s="275" t="s">
        <v>70</v>
      </c>
      <c r="B57" s="266" t="s">
        <v>119</v>
      </c>
      <c r="C57" s="368"/>
      <c r="D57" s="406"/>
    </row>
    <row r="58" spans="1:4" x14ac:dyDescent="0.25">
      <c r="A58" s="273" t="s">
        <v>71</v>
      </c>
      <c r="B58" s="266"/>
      <c r="C58" s="368"/>
      <c r="D58" s="406"/>
    </row>
    <row r="59" spans="1:4" ht="15.75" thickBot="1" x14ac:dyDescent="0.3">
      <c r="A59" s="275" t="s">
        <v>72</v>
      </c>
      <c r="B59" s="266">
        <v>5</v>
      </c>
      <c r="C59" s="368"/>
      <c r="D59" s="406"/>
    </row>
    <row r="60" spans="1:4" ht="15.75" thickBot="1" x14ac:dyDescent="0.3">
      <c r="A60" s="376" t="s">
        <v>472</v>
      </c>
      <c r="B60" s="377"/>
      <c r="C60" s="377"/>
      <c r="D60" s="378"/>
    </row>
    <row r="61" spans="1:4" x14ac:dyDescent="0.25">
      <c r="A61" s="275" t="s">
        <v>74</v>
      </c>
      <c r="B61" s="261"/>
      <c r="C61" s="261"/>
      <c r="D61" s="284"/>
    </row>
    <row r="62" spans="1:4" x14ac:dyDescent="0.25">
      <c r="A62" s="275" t="s">
        <v>75</v>
      </c>
      <c r="B62" s="261"/>
      <c r="C62" s="261"/>
      <c r="D62" s="284"/>
    </row>
    <row r="63" spans="1:4" x14ac:dyDescent="0.25">
      <c r="A63" s="275" t="s">
        <v>76</v>
      </c>
      <c r="B63" s="261"/>
      <c r="C63" s="261"/>
      <c r="D63" s="284"/>
    </row>
    <row r="64" spans="1:4" x14ac:dyDescent="0.25">
      <c r="A64" s="275" t="s">
        <v>352</v>
      </c>
      <c r="B64" s="261"/>
      <c r="C64" s="261"/>
      <c r="D64" s="284"/>
    </row>
    <row r="65" spans="1:4" x14ac:dyDescent="0.25">
      <c r="A65" s="275" t="s">
        <v>77</v>
      </c>
      <c r="B65" s="261"/>
      <c r="C65" s="261"/>
      <c r="D65" s="284"/>
    </row>
    <row r="66" spans="1:4" x14ac:dyDescent="0.25">
      <c r="A66" s="275" t="s">
        <v>78</v>
      </c>
      <c r="B66" s="261"/>
      <c r="C66" s="261"/>
      <c r="D66" s="284"/>
    </row>
    <row r="67" spans="1:4" x14ac:dyDescent="0.25">
      <c r="A67" s="275" t="s">
        <v>79</v>
      </c>
      <c r="B67" s="261"/>
      <c r="C67" s="261"/>
      <c r="D67" s="284"/>
    </row>
    <row r="68" spans="1:4" ht="15.75" thickBot="1" x14ac:dyDescent="0.3">
      <c r="A68" s="277" t="s">
        <v>81</v>
      </c>
      <c r="B68" s="278"/>
      <c r="C68" s="278"/>
      <c r="D68" s="285"/>
    </row>
    <row r="70" spans="1:4" ht="15.75" thickBot="1" x14ac:dyDescent="0.3"/>
    <row r="71" spans="1:4" ht="16.5" thickBot="1" x14ac:dyDescent="0.3">
      <c r="A71" s="385" t="s">
        <v>581</v>
      </c>
      <c r="B71" s="386"/>
      <c r="C71" s="386"/>
      <c r="D71" s="387"/>
    </row>
    <row r="72" spans="1:4" ht="15.75" thickBot="1" x14ac:dyDescent="0.3">
      <c r="A72" s="376" t="s">
        <v>577</v>
      </c>
      <c r="B72" s="377"/>
      <c r="C72" s="377"/>
      <c r="D72" s="378"/>
    </row>
    <row r="73" spans="1:4" x14ac:dyDescent="0.25">
      <c r="A73" s="286" t="s">
        <v>84</v>
      </c>
      <c r="B73" s="266"/>
      <c r="C73" s="261"/>
      <c r="D73" s="284"/>
    </row>
    <row r="74" spans="1:4" x14ac:dyDescent="0.25">
      <c r="A74" s="275" t="s">
        <v>83</v>
      </c>
      <c r="B74" s="266" t="s">
        <v>120</v>
      </c>
      <c r="C74" s="261"/>
      <c r="D74" s="284"/>
    </row>
    <row r="75" spans="1:4" x14ac:dyDescent="0.25">
      <c r="A75" s="275" t="s">
        <v>353</v>
      </c>
      <c r="B75" s="266">
        <v>1</v>
      </c>
      <c r="C75" s="261"/>
      <c r="D75" s="284"/>
    </row>
    <row r="76" spans="1:4" ht="30" x14ac:dyDescent="0.25">
      <c r="A76" s="275" t="s">
        <v>354</v>
      </c>
      <c r="B76" s="266">
        <v>1.5</v>
      </c>
      <c r="C76" s="261"/>
      <c r="D76" s="284"/>
    </row>
    <row r="77" spans="1:4" x14ac:dyDescent="0.25">
      <c r="A77" s="286" t="s">
        <v>85</v>
      </c>
      <c r="B77" s="266"/>
      <c r="C77" s="261"/>
      <c r="D77" s="284"/>
    </row>
    <row r="78" spans="1:4" x14ac:dyDescent="0.25">
      <c r="A78" s="275" t="s">
        <v>86</v>
      </c>
      <c r="B78" s="266">
        <v>5</v>
      </c>
      <c r="C78" s="261"/>
      <c r="D78" s="284"/>
    </row>
    <row r="79" spans="1:4" x14ac:dyDescent="0.25">
      <c r="A79" s="275" t="s">
        <v>87</v>
      </c>
      <c r="B79" s="266">
        <v>50</v>
      </c>
      <c r="C79" s="261"/>
      <c r="D79" s="284"/>
    </row>
    <row r="80" spans="1:4" ht="30" x14ac:dyDescent="0.25">
      <c r="A80" s="275" t="s">
        <v>356</v>
      </c>
      <c r="B80" s="266" t="s">
        <v>355</v>
      </c>
      <c r="C80" s="261"/>
      <c r="D80" s="284"/>
    </row>
    <row r="81" spans="1:4" x14ac:dyDescent="0.25">
      <c r="A81" s="286" t="s">
        <v>88</v>
      </c>
      <c r="B81" s="266" t="s">
        <v>357</v>
      </c>
      <c r="C81" s="261"/>
      <c r="D81" s="284"/>
    </row>
    <row r="82" spans="1:4" x14ac:dyDescent="0.25">
      <c r="A82" s="286" t="s">
        <v>358</v>
      </c>
      <c r="B82" s="266"/>
      <c r="C82" s="287"/>
      <c r="D82" s="284"/>
    </row>
    <row r="83" spans="1:4" x14ac:dyDescent="0.25">
      <c r="A83" s="275" t="s">
        <v>89</v>
      </c>
      <c r="B83" s="266" t="s">
        <v>359</v>
      </c>
      <c r="C83" s="288">
        <v>147.26</v>
      </c>
      <c r="D83" s="289">
        <f>C83*B1</f>
        <v>147.78834880274547</v>
      </c>
    </row>
    <row r="84" spans="1:4" x14ac:dyDescent="0.25">
      <c r="A84" s="275" t="s">
        <v>91</v>
      </c>
      <c r="B84" s="266">
        <v>125</v>
      </c>
      <c r="C84" s="288">
        <f>C83</f>
        <v>147.26</v>
      </c>
      <c r="D84" s="289">
        <f>C84*B1</f>
        <v>147.78834880274547</v>
      </c>
    </row>
    <row r="85" spans="1:4" ht="30" x14ac:dyDescent="0.25">
      <c r="A85" s="275" t="s">
        <v>92</v>
      </c>
      <c r="B85" s="45" t="s">
        <v>439</v>
      </c>
      <c r="C85" s="290" t="s">
        <v>582</v>
      </c>
      <c r="D85" s="291" t="s">
        <v>583</v>
      </c>
    </row>
    <row r="86" spans="1:4" x14ac:dyDescent="0.25">
      <c r="A86" s="286" t="s">
        <v>90</v>
      </c>
      <c r="B86" s="266"/>
      <c r="C86" s="292"/>
      <c r="D86" s="284"/>
    </row>
    <row r="87" spans="1:4" x14ac:dyDescent="0.25">
      <c r="A87" s="275" t="s">
        <v>93</v>
      </c>
      <c r="B87" s="266">
        <v>35</v>
      </c>
      <c r="C87" s="261"/>
      <c r="D87" s="284"/>
    </row>
    <row r="88" spans="1:4" x14ac:dyDescent="0.25">
      <c r="A88" s="275" t="s">
        <v>94</v>
      </c>
      <c r="B88" s="266">
        <v>70</v>
      </c>
      <c r="C88" s="261"/>
      <c r="D88" s="284"/>
    </row>
    <row r="89" spans="1:4" x14ac:dyDescent="0.25">
      <c r="A89" s="286" t="s">
        <v>95</v>
      </c>
      <c r="B89" s="266"/>
      <c r="C89" s="261"/>
      <c r="D89" s="284"/>
    </row>
    <row r="90" spans="1:4" x14ac:dyDescent="0.25">
      <c r="A90" s="275" t="s">
        <v>96</v>
      </c>
      <c r="B90" s="266">
        <v>990</v>
      </c>
      <c r="C90" s="261"/>
      <c r="D90" s="284"/>
    </row>
    <row r="91" spans="1:4" x14ac:dyDescent="0.25">
      <c r="A91" s="275" t="s">
        <v>97</v>
      </c>
      <c r="B91" s="266">
        <v>110</v>
      </c>
      <c r="C91" s="261"/>
      <c r="D91" s="284"/>
    </row>
    <row r="92" spans="1:4" x14ac:dyDescent="0.25">
      <c r="A92" s="275" t="s">
        <v>98</v>
      </c>
      <c r="B92" s="266">
        <v>4000</v>
      </c>
      <c r="C92" s="261"/>
      <c r="D92" s="284"/>
    </row>
    <row r="93" spans="1:4" x14ac:dyDescent="0.25">
      <c r="A93" s="275" t="s">
        <v>99</v>
      </c>
      <c r="B93" s="266">
        <v>180</v>
      </c>
      <c r="C93" s="261"/>
      <c r="D93" s="284"/>
    </row>
    <row r="94" spans="1:4" x14ac:dyDescent="0.25">
      <c r="A94" s="275" t="s">
        <v>100</v>
      </c>
      <c r="B94" s="266">
        <v>25</v>
      </c>
      <c r="C94" s="261"/>
      <c r="D94" s="284"/>
    </row>
    <row r="95" spans="1:4" x14ac:dyDescent="0.25">
      <c r="A95" s="286" t="s">
        <v>104</v>
      </c>
      <c r="B95" s="266"/>
      <c r="C95" s="261"/>
      <c r="D95" s="284"/>
    </row>
    <row r="96" spans="1:4" x14ac:dyDescent="0.25">
      <c r="A96" s="275" t="s">
        <v>101</v>
      </c>
      <c r="B96" s="266">
        <v>15</v>
      </c>
      <c r="C96" s="261"/>
      <c r="D96" s="284"/>
    </row>
    <row r="97" spans="1:4" x14ac:dyDescent="0.25">
      <c r="A97" s="275" t="s">
        <v>102</v>
      </c>
      <c r="B97" s="266">
        <v>150</v>
      </c>
      <c r="C97" s="261"/>
      <c r="D97" s="284"/>
    </row>
    <row r="98" spans="1:4" x14ac:dyDescent="0.25">
      <c r="A98" s="275" t="s">
        <v>103</v>
      </c>
      <c r="B98" s="266" t="s">
        <v>360</v>
      </c>
      <c r="C98" s="261"/>
      <c r="D98" s="284"/>
    </row>
    <row r="99" spans="1:4" ht="15.75" thickBot="1" x14ac:dyDescent="0.3">
      <c r="A99" s="293" t="s">
        <v>105</v>
      </c>
      <c r="B99" s="271">
        <v>75</v>
      </c>
      <c r="C99" s="278"/>
      <c r="D99" s="285"/>
    </row>
    <row r="101" spans="1:4" ht="15.75" thickBot="1" x14ac:dyDescent="0.3"/>
    <row r="102" spans="1:4" ht="16.5" thickBot="1" x14ac:dyDescent="0.3">
      <c r="A102" s="385" t="s">
        <v>584</v>
      </c>
      <c r="B102" s="386"/>
      <c r="C102" s="386"/>
      <c r="D102" s="387"/>
    </row>
    <row r="103" spans="1:4" s="137" customFormat="1" ht="15.75" thickBot="1" x14ac:dyDescent="0.3">
      <c r="A103" s="376" t="s">
        <v>577</v>
      </c>
      <c r="B103" s="377"/>
      <c r="C103" s="377"/>
      <c r="D103" s="378"/>
    </row>
    <row r="104" spans="1:4" x14ac:dyDescent="0.25">
      <c r="A104" s="294" t="s">
        <v>107</v>
      </c>
      <c r="B104" s="261" t="s">
        <v>361</v>
      </c>
      <c r="C104" s="295" t="s">
        <v>585</v>
      </c>
      <c r="D104" s="284" t="s">
        <v>585</v>
      </c>
    </row>
    <row r="105" spans="1:4" x14ac:dyDescent="0.25">
      <c r="A105" s="294" t="s">
        <v>108</v>
      </c>
      <c r="B105" s="261"/>
      <c r="C105" s="295"/>
      <c r="D105" s="284"/>
    </row>
    <row r="106" spans="1:4" x14ac:dyDescent="0.25">
      <c r="A106" s="294" t="s">
        <v>121</v>
      </c>
      <c r="B106" s="261" t="s">
        <v>129</v>
      </c>
      <c r="C106" s="295">
        <v>3.5342276945695121</v>
      </c>
      <c r="D106" s="289">
        <f>C106*$B$1</f>
        <v>3.5469080216851969</v>
      </c>
    </row>
    <row r="107" spans="1:4" x14ac:dyDescent="0.25">
      <c r="A107" s="294" t="s">
        <v>122</v>
      </c>
      <c r="B107" s="261" t="s">
        <v>130</v>
      </c>
      <c r="C107" s="295">
        <v>2.3561517963796748</v>
      </c>
      <c r="D107" s="289">
        <f t="shared" ref="D107:D116" si="0">C107*$B$1</f>
        <v>2.3646053477901314</v>
      </c>
    </row>
    <row r="108" spans="1:4" x14ac:dyDescent="0.25">
      <c r="A108" s="294" t="s">
        <v>123</v>
      </c>
      <c r="B108" s="261" t="s">
        <v>131</v>
      </c>
      <c r="C108" s="295">
        <v>1.1780758981898374</v>
      </c>
      <c r="D108" s="289">
        <f t="shared" si="0"/>
        <v>1.1823026738950657</v>
      </c>
    </row>
    <row r="109" spans="1:4" x14ac:dyDescent="0.25">
      <c r="A109" s="294" t="s">
        <v>124</v>
      </c>
      <c r="B109" s="261" t="s">
        <v>132</v>
      </c>
      <c r="C109" s="295">
        <v>100.13645134613618</v>
      </c>
      <c r="D109" s="289">
        <f t="shared" si="0"/>
        <v>100.49572728108059</v>
      </c>
    </row>
    <row r="110" spans="1:4" x14ac:dyDescent="0.25">
      <c r="A110" s="294" t="s">
        <v>125</v>
      </c>
      <c r="B110" s="261" t="s">
        <v>132</v>
      </c>
      <c r="C110" s="295">
        <v>100.13645134613618</v>
      </c>
      <c r="D110" s="289">
        <f t="shared" si="0"/>
        <v>100.49572728108059</v>
      </c>
    </row>
    <row r="111" spans="1:4" x14ac:dyDescent="0.25">
      <c r="A111" s="294" t="s">
        <v>126</v>
      </c>
      <c r="B111" s="261" t="s">
        <v>133</v>
      </c>
      <c r="C111" s="295">
        <v>70.684553891390237</v>
      </c>
      <c r="D111" s="289">
        <f t="shared" si="0"/>
        <v>70.938160433703928</v>
      </c>
    </row>
    <row r="112" spans="1:4" x14ac:dyDescent="0.25">
      <c r="A112" s="294" t="s">
        <v>128</v>
      </c>
      <c r="B112" s="261" t="s">
        <v>134</v>
      </c>
      <c r="C112" s="295">
        <v>35.342276945695119</v>
      </c>
      <c r="D112" s="289">
        <f t="shared" si="0"/>
        <v>35.469080216851964</v>
      </c>
    </row>
    <row r="113" spans="1:4" x14ac:dyDescent="0.25">
      <c r="A113" s="294" t="s">
        <v>127</v>
      </c>
      <c r="B113" s="261" t="s">
        <v>135</v>
      </c>
      <c r="C113" s="295">
        <v>82.46531287328861</v>
      </c>
      <c r="D113" s="289">
        <f t="shared" si="0"/>
        <v>82.761187172654587</v>
      </c>
    </row>
    <row r="114" spans="1:4" x14ac:dyDescent="0.25">
      <c r="A114" s="294" t="s">
        <v>109</v>
      </c>
      <c r="B114" s="404" t="s">
        <v>136</v>
      </c>
      <c r="C114" s="404"/>
      <c r="D114" s="405"/>
    </row>
    <row r="115" spans="1:4" x14ac:dyDescent="0.25">
      <c r="A115" s="294" t="s">
        <v>586</v>
      </c>
      <c r="B115" s="295">
        <v>50</v>
      </c>
      <c r="C115" s="295">
        <v>58.903794909491872</v>
      </c>
      <c r="D115" s="289">
        <f t="shared" si="0"/>
        <v>59.115133694753283</v>
      </c>
    </row>
    <row r="116" spans="1:4" x14ac:dyDescent="0.25">
      <c r="A116" s="294" t="s">
        <v>111</v>
      </c>
      <c r="B116" s="295">
        <v>20</v>
      </c>
      <c r="C116" s="295">
        <v>23.561517963796746</v>
      </c>
      <c r="D116" s="289">
        <f t="shared" si="0"/>
        <v>23.646053477901312</v>
      </c>
    </row>
    <row r="117" spans="1:4" ht="15.75" thickBot="1" x14ac:dyDescent="0.3">
      <c r="A117" s="296" t="s">
        <v>587</v>
      </c>
      <c r="B117" s="297">
        <f>250+B116+B115</f>
        <v>320</v>
      </c>
      <c r="C117" s="297">
        <f t="shared" ref="C117:D117" si="1">250+C116+C115</f>
        <v>332.46531287328861</v>
      </c>
      <c r="D117" s="298">
        <f t="shared" si="1"/>
        <v>332.76118717265462</v>
      </c>
    </row>
    <row r="119" spans="1:4" ht="15.75" thickBot="1" x14ac:dyDescent="0.3"/>
    <row r="120" spans="1:4" ht="16.5" thickBot="1" x14ac:dyDescent="0.3">
      <c r="A120" s="385" t="s">
        <v>588</v>
      </c>
      <c r="B120" s="386"/>
      <c r="C120" s="386"/>
      <c r="D120" s="387"/>
    </row>
    <row r="121" spans="1:4" ht="15.75" thickBot="1" x14ac:dyDescent="0.3">
      <c r="A121" s="376" t="s">
        <v>577</v>
      </c>
      <c r="B121" s="377"/>
      <c r="C121" s="377"/>
      <c r="D121" s="378"/>
    </row>
    <row r="122" spans="1:4" ht="15.75" thickBot="1" x14ac:dyDescent="0.3">
      <c r="A122" s="294" t="s">
        <v>589</v>
      </c>
      <c r="B122" s="295">
        <v>1.5</v>
      </c>
      <c r="C122" s="295">
        <v>1.77</v>
      </c>
      <c r="D122" s="289">
        <f>C122*B1</f>
        <v>1.7763505186802901</v>
      </c>
    </row>
    <row r="123" spans="1:4" ht="15.75" thickBot="1" x14ac:dyDescent="0.3">
      <c r="A123" s="376" t="s">
        <v>472</v>
      </c>
      <c r="B123" s="377"/>
      <c r="C123" s="377"/>
      <c r="D123" s="378"/>
    </row>
    <row r="124" spans="1:4" x14ac:dyDescent="0.25">
      <c r="A124" s="274" t="s">
        <v>113</v>
      </c>
      <c r="B124" s="261"/>
      <c r="C124" s="261"/>
      <c r="D124" s="284"/>
    </row>
    <row r="125" spans="1:4" x14ac:dyDescent="0.25">
      <c r="A125" s="274" t="s">
        <v>114</v>
      </c>
      <c r="B125" s="261"/>
      <c r="C125" s="261"/>
      <c r="D125" s="284"/>
    </row>
    <row r="126" spans="1:4" ht="15.75" thickBot="1" x14ac:dyDescent="0.3">
      <c r="A126" s="299" t="s">
        <v>115</v>
      </c>
      <c r="B126" s="278"/>
      <c r="C126" s="278"/>
      <c r="D126" s="285"/>
    </row>
    <row r="128" spans="1:4" s="137" customFormat="1" ht="15.75" thickBot="1" x14ac:dyDescent="0.3">
      <c r="D128" s="80"/>
    </row>
    <row r="129" spans="1:4" ht="16.5" thickBot="1" x14ac:dyDescent="0.3">
      <c r="A129" s="385" t="s">
        <v>609</v>
      </c>
      <c r="B129" s="386"/>
      <c r="C129" s="386"/>
      <c r="D129" s="387"/>
    </row>
    <row r="130" spans="1:4" ht="15.75" thickBot="1" x14ac:dyDescent="0.3">
      <c r="A130" s="376" t="s">
        <v>577</v>
      </c>
      <c r="B130" s="377"/>
      <c r="C130" s="377"/>
      <c r="D130" s="378"/>
    </row>
    <row r="131" spans="1:4" x14ac:dyDescent="0.25">
      <c r="A131" s="327" t="s">
        <v>393</v>
      </c>
      <c r="B131" s="323">
        <v>40</v>
      </c>
      <c r="C131" s="323">
        <v>47.12</v>
      </c>
      <c r="D131" s="324">
        <f>C131*$B$1</f>
        <v>47.289060135714834</v>
      </c>
    </row>
    <row r="132" spans="1:4" x14ac:dyDescent="0.25">
      <c r="A132" s="294" t="s">
        <v>390</v>
      </c>
      <c r="B132" s="295">
        <v>25</v>
      </c>
      <c r="C132" s="295">
        <v>29.45</v>
      </c>
      <c r="D132" s="289">
        <f t="shared" ref="D132:D134" si="2">C132*$B$1</f>
        <v>29.555662584821775</v>
      </c>
    </row>
    <row r="133" spans="1:4" x14ac:dyDescent="0.25">
      <c r="A133" s="294" t="s">
        <v>391</v>
      </c>
      <c r="B133" s="295">
        <v>27</v>
      </c>
      <c r="C133" s="295">
        <v>31.81</v>
      </c>
      <c r="D133" s="289">
        <f t="shared" si="2"/>
        <v>31.924129943062159</v>
      </c>
    </row>
    <row r="134" spans="1:4" ht="15.75" thickBot="1" x14ac:dyDescent="0.3">
      <c r="A134" s="300" t="s">
        <v>392</v>
      </c>
      <c r="B134" s="301">
        <v>3</v>
      </c>
      <c r="C134" s="301">
        <v>3.53</v>
      </c>
      <c r="D134" s="302">
        <f t="shared" si="2"/>
        <v>3.5426651587239681</v>
      </c>
    </row>
    <row r="135" spans="1:4" s="137" customFormat="1" x14ac:dyDescent="0.25">
      <c r="A135" s="261"/>
      <c r="B135" s="295"/>
      <c r="C135" s="295"/>
      <c r="D135" s="328"/>
    </row>
    <row r="136" spans="1:4" ht="15.75" thickBot="1" x14ac:dyDescent="0.3"/>
    <row r="137" spans="1:4" ht="16.5" thickBot="1" x14ac:dyDescent="0.3">
      <c r="A137" s="385" t="s">
        <v>590</v>
      </c>
      <c r="B137" s="386"/>
      <c r="C137" s="386"/>
      <c r="D137" s="387"/>
    </row>
    <row r="138" spans="1:4" x14ac:dyDescent="0.25">
      <c r="A138" s="400" t="s">
        <v>601</v>
      </c>
      <c r="B138" s="401"/>
      <c r="C138" s="401"/>
      <c r="D138" s="402"/>
    </row>
    <row r="139" spans="1:4" x14ac:dyDescent="0.25">
      <c r="A139" s="294" t="s">
        <v>141</v>
      </c>
      <c r="B139" s="261" t="s">
        <v>383</v>
      </c>
      <c r="C139" s="261" t="s">
        <v>376</v>
      </c>
      <c r="D139" s="284" t="s">
        <v>159</v>
      </c>
    </row>
    <row r="140" spans="1:4" x14ac:dyDescent="0.25">
      <c r="A140" s="294" t="s">
        <v>144</v>
      </c>
      <c r="B140" s="295">
        <v>88</v>
      </c>
      <c r="C140" s="295">
        <v>572</v>
      </c>
      <c r="D140" s="289">
        <v>181.5</v>
      </c>
    </row>
    <row r="141" spans="1:4" x14ac:dyDescent="0.25">
      <c r="A141" s="294" t="s">
        <v>145</v>
      </c>
      <c r="B141" s="295">
        <v>93.5</v>
      </c>
      <c r="C141" s="295">
        <v>583</v>
      </c>
      <c r="D141" s="289">
        <v>181.5</v>
      </c>
    </row>
    <row r="142" spans="1:4" x14ac:dyDescent="0.25">
      <c r="A142" s="294" t="s">
        <v>146</v>
      </c>
      <c r="B142" s="295">
        <v>93.5</v>
      </c>
      <c r="C142" s="295">
        <v>517</v>
      </c>
      <c r="D142" s="289">
        <v>181.5</v>
      </c>
    </row>
    <row r="143" spans="1:4" x14ac:dyDescent="0.25">
      <c r="A143" s="294" t="s">
        <v>384</v>
      </c>
      <c r="B143" s="295">
        <v>33</v>
      </c>
      <c r="C143" s="295">
        <v>187</v>
      </c>
      <c r="D143" s="289">
        <v>93.5</v>
      </c>
    </row>
    <row r="144" spans="1:4" x14ac:dyDescent="0.25">
      <c r="A144" s="294" t="s">
        <v>148</v>
      </c>
      <c r="B144" s="295">
        <v>44</v>
      </c>
      <c r="C144" s="295">
        <v>220</v>
      </c>
      <c r="D144" s="289">
        <v>93.5</v>
      </c>
    </row>
    <row r="145" spans="1:4" x14ac:dyDescent="0.25">
      <c r="A145" s="294" t="s">
        <v>149</v>
      </c>
      <c r="B145" s="295">
        <v>38.5</v>
      </c>
      <c r="C145" s="295">
        <v>220</v>
      </c>
      <c r="D145" s="289">
        <v>93.5</v>
      </c>
    </row>
    <row r="146" spans="1:4" x14ac:dyDescent="0.25">
      <c r="A146" s="294" t="s">
        <v>150</v>
      </c>
      <c r="B146" s="295">
        <v>63.25</v>
      </c>
      <c r="C146" s="295">
        <v>345</v>
      </c>
      <c r="D146" s="289">
        <v>189.75</v>
      </c>
    </row>
    <row r="147" spans="1:4" x14ac:dyDescent="0.25">
      <c r="A147" s="294" t="s">
        <v>151</v>
      </c>
      <c r="B147" s="295">
        <v>40.25</v>
      </c>
      <c r="C147" s="295">
        <v>230</v>
      </c>
      <c r="D147" s="289">
        <v>97.75</v>
      </c>
    </row>
    <row r="148" spans="1:4" x14ac:dyDescent="0.25">
      <c r="A148" s="294" t="s">
        <v>152</v>
      </c>
      <c r="B148" s="295">
        <v>40.25</v>
      </c>
      <c r="C148" s="295">
        <v>230</v>
      </c>
      <c r="D148" s="289">
        <v>97.75</v>
      </c>
    </row>
    <row r="149" spans="1:4" x14ac:dyDescent="0.25">
      <c r="A149" s="294" t="s">
        <v>153</v>
      </c>
      <c r="B149" s="295">
        <v>55</v>
      </c>
      <c r="C149" s="295">
        <v>330</v>
      </c>
      <c r="D149" s="289">
        <v>181.5</v>
      </c>
    </row>
    <row r="150" spans="1:4" x14ac:dyDescent="0.25">
      <c r="A150" s="294" t="s">
        <v>154</v>
      </c>
      <c r="B150" s="295">
        <v>60.5</v>
      </c>
      <c r="C150" s="295">
        <v>330</v>
      </c>
      <c r="D150" s="289">
        <v>181.5</v>
      </c>
    </row>
    <row r="151" spans="1:4" x14ac:dyDescent="0.25">
      <c r="A151" s="294" t="s">
        <v>155</v>
      </c>
      <c r="B151" s="295">
        <v>77</v>
      </c>
      <c r="C151" s="295">
        <v>302.5</v>
      </c>
      <c r="D151" s="289">
        <v>148.5</v>
      </c>
    </row>
    <row r="152" spans="1:4" x14ac:dyDescent="0.25">
      <c r="A152" s="294" t="s">
        <v>156</v>
      </c>
      <c r="B152" s="295">
        <v>40</v>
      </c>
      <c r="C152" s="295">
        <v>160</v>
      </c>
      <c r="D152" s="289">
        <v>80</v>
      </c>
    </row>
    <row r="153" spans="1:4" x14ac:dyDescent="0.25">
      <c r="A153" s="294" t="s">
        <v>157</v>
      </c>
      <c r="B153" s="295">
        <v>50</v>
      </c>
      <c r="C153" s="295">
        <v>200</v>
      </c>
      <c r="D153" s="289">
        <v>150</v>
      </c>
    </row>
    <row r="154" spans="1:4" x14ac:dyDescent="0.25">
      <c r="A154" s="294" t="s">
        <v>377</v>
      </c>
      <c r="B154" s="295">
        <v>0.5</v>
      </c>
      <c r="C154" s="295">
        <v>2</v>
      </c>
      <c r="D154" s="289">
        <v>1</v>
      </c>
    </row>
    <row r="155" spans="1:4" ht="15.75" thickBot="1" x14ac:dyDescent="0.3">
      <c r="A155" s="300" t="s">
        <v>591</v>
      </c>
      <c r="B155" s="301">
        <f>5*2</f>
        <v>10</v>
      </c>
      <c r="C155" s="301">
        <f>5*2.65</f>
        <v>13.25</v>
      </c>
      <c r="D155" s="302">
        <f>5*3.12</f>
        <v>15.600000000000001</v>
      </c>
    </row>
    <row r="157" spans="1:4" ht="15.75" thickBot="1" x14ac:dyDescent="0.3"/>
    <row r="158" spans="1:4" ht="16.5" thickBot="1" x14ac:dyDescent="0.3">
      <c r="A158" s="385" t="s">
        <v>592</v>
      </c>
      <c r="B158" s="386"/>
      <c r="C158" s="386"/>
      <c r="D158" s="387"/>
    </row>
    <row r="159" spans="1:4" ht="15.75" thickBot="1" x14ac:dyDescent="0.3">
      <c r="A159" s="376" t="s">
        <v>597</v>
      </c>
      <c r="B159" s="377"/>
      <c r="C159" s="377"/>
      <c r="D159" s="378"/>
    </row>
    <row r="160" spans="1:4" s="70" customFormat="1" x14ac:dyDescent="0.25">
      <c r="A160" s="303" t="s">
        <v>161</v>
      </c>
      <c r="B160" s="304">
        <v>2.75</v>
      </c>
      <c r="C160" s="403" t="s">
        <v>578</v>
      </c>
      <c r="D160" s="394" t="s">
        <v>578</v>
      </c>
    </row>
    <row r="161" spans="1:4" s="70" customFormat="1" x14ac:dyDescent="0.25">
      <c r="A161" s="303" t="s">
        <v>162</v>
      </c>
      <c r="B161" s="304">
        <v>2.2000000000000002</v>
      </c>
      <c r="C161" s="403"/>
      <c r="D161" s="394"/>
    </row>
    <row r="162" spans="1:4" s="70" customFormat="1" x14ac:dyDescent="0.25">
      <c r="A162" s="303" t="s">
        <v>163</v>
      </c>
      <c r="B162" s="304">
        <v>2.2000000000000002</v>
      </c>
      <c r="C162" s="403"/>
      <c r="D162" s="394"/>
    </row>
    <row r="163" spans="1:4" s="70" customFormat="1" x14ac:dyDescent="0.25">
      <c r="A163" s="303" t="s">
        <v>164</v>
      </c>
      <c r="B163" s="304">
        <v>5</v>
      </c>
      <c r="C163" s="403"/>
      <c r="D163" s="394"/>
    </row>
    <row r="164" spans="1:4" s="70" customFormat="1" ht="30" x14ac:dyDescent="0.25">
      <c r="A164" s="303" t="s">
        <v>595</v>
      </c>
      <c r="B164" s="304"/>
      <c r="C164" s="403"/>
      <c r="D164" s="305" t="s">
        <v>596</v>
      </c>
    </row>
    <row r="165" spans="1:4" s="70" customFormat="1" ht="30" x14ac:dyDescent="0.25">
      <c r="A165" s="303" t="s">
        <v>165</v>
      </c>
      <c r="B165" s="304" t="s">
        <v>188</v>
      </c>
      <c r="C165" s="403"/>
      <c r="D165" s="394" t="s">
        <v>578</v>
      </c>
    </row>
    <row r="166" spans="1:4" s="70" customFormat="1" ht="30" x14ac:dyDescent="0.25">
      <c r="A166" s="303" t="s">
        <v>166</v>
      </c>
      <c r="B166" s="304" t="s">
        <v>189</v>
      </c>
      <c r="C166" s="403"/>
      <c r="D166" s="394"/>
    </row>
    <row r="167" spans="1:4" s="70" customFormat="1" x14ac:dyDescent="0.25">
      <c r="A167" s="303" t="s">
        <v>167</v>
      </c>
      <c r="B167" s="304" t="s">
        <v>183</v>
      </c>
      <c r="C167" s="403"/>
      <c r="D167" s="394"/>
    </row>
    <row r="168" spans="1:4" s="70" customFormat="1" ht="30" x14ac:dyDescent="0.25">
      <c r="A168" s="303" t="s">
        <v>168</v>
      </c>
      <c r="B168" s="304" t="s">
        <v>460</v>
      </c>
      <c r="C168" s="403"/>
      <c r="D168" s="394"/>
    </row>
    <row r="169" spans="1:4" s="70" customFormat="1" ht="30" x14ac:dyDescent="0.25">
      <c r="A169" s="303" t="s">
        <v>169</v>
      </c>
      <c r="B169" s="304" t="s">
        <v>191</v>
      </c>
      <c r="C169" s="403"/>
      <c r="D169" s="394"/>
    </row>
    <row r="170" spans="1:4" s="70" customFormat="1" ht="30" x14ac:dyDescent="0.25">
      <c r="A170" s="303" t="s">
        <v>170</v>
      </c>
      <c r="B170" s="304" t="s">
        <v>192</v>
      </c>
      <c r="C170" s="403"/>
      <c r="D170" s="394"/>
    </row>
    <row r="171" spans="1:4" s="70" customFormat="1" ht="30" x14ac:dyDescent="0.25">
      <c r="A171" s="303" t="s">
        <v>171</v>
      </c>
      <c r="B171" s="304" t="s">
        <v>193</v>
      </c>
      <c r="C171" s="403"/>
      <c r="D171" s="394"/>
    </row>
    <row r="172" spans="1:4" s="70" customFormat="1" x14ac:dyDescent="0.25">
      <c r="A172" s="303" t="s">
        <v>594</v>
      </c>
      <c r="B172" s="304"/>
      <c r="C172" s="403"/>
      <c r="D172" s="305">
        <v>1</v>
      </c>
    </row>
    <row r="173" spans="1:4" s="70" customFormat="1" ht="45" x14ac:dyDescent="0.25">
      <c r="A173" s="303" t="s">
        <v>172</v>
      </c>
      <c r="B173" s="304" t="s">
        <v>348</v>
      </c>
      <c r="C173" s="403"/>
      <c r="D173" s="394" t="s">
        <v>578</v>
      </c>
    </row>
    <row r="174" spans="1:4" s="70" customFormat="1" x14ac:dyDescent="0.25">
      <c r="A174" s="303" t="s">
        <v>173</v>
      </c>
      <c r="B174" s="304">
        <v>5.5</v>
      </c>
      <c r="C174" s="403"/>
      <c r="D174" s="394"/>
    </row>
    <row r="175" spans="1:4" s="70" customFormat="1" ht="30" x14ac:dyDescent="0.25">
      <c r="A175" s="303" t="s">
        <v>174</v>
      </c>
      <c r="B175" s="304" t="s">
        <v>194</v>
      </c>
      <c r="C175" s="403"/>
      <c r="D175" s="394"/>
    </row>
    <row r="176" spans="1:4" s="70" customFormat="1" x14ac:dyDescent="0.25">
      <c r="A176" s="303" t="s">
        <v>175</v>
      </c>
      <c r="B176" s="304">
        <v>10</v>
      </c>
      <c r="C176" s="403"/>
      <c r="D176" s="394"/>
    </row>
    <row r="177" spans="1:4" s="70" customFormat="1" x14ac:dyDescent="0.25">
      <c r="A177" s="303" t="s">
        <v>176</v>
      </c>
      <c r="B177" s="304"/>
      <c r="C177" s="403"/>
      <c r="D177" s="394"/>
    </row>
    <row r="178" spans="1:4" s="70" customFormat="1" x14ac:dyDescent="0.25">
      <c r="A178" s="303" t="s">
        <v>177</v>
      </c>
      <c r="B178" s="304">
        <v>25</v>
      </c>
      <c r="C178" s="403"/>
      <c r="D178" s="394"/>
    </row>
    <row r="179" spans="1:4" s="70" customFormat="1" x14ac:dyDescent="0.25">
      <c r="A179" s="303" t="s">
        <v>178</v>
      </c>
      <c r="B179" s="304">
        <v>75</v>
      </c>
      <c r="C179" s="403"/>
      <c r="D179" s="394"/>
    </row>
    <row r="180" spans="1:4" s="70" customFormat="1" x14ac:dyDescent="0.25">
      <c r="A180" s="303" t="s">
        <v>179</v>
      </c>
      <c r="B180" s="304">
        <v>150</v>
      </c>
      <c r="C180" s="403"/>
      <c r="D180" s="394"/>
    </row>
    <row r="181" spans="1:4" s="70" customFormat="1" x14ac:dyDescent="0.25">
      <c r="A181" s="303" t="s">
        <v>180</v>
      </c>
      <c r="B181" s="304" t="s">
        <v>184</v>
      </c>
      <c r="C181" s="403"/>
      <c r="D181" s="394"/>
    </row>
    <row r="182" spans="1:4" s="70" customFormat="1" x14ac:dyDescent="0.25">
      <c r="A182" s="303" t="s">
        <v>181</v>
      </c>
      <c r="B182" s="304">
        <v>15</v>
      </c>
      <c r="C182" s="403"/>
      <c r="D182" s="394"/>
    </row>
    <row r="183" spans="1:4" s="70" customFormat="1" x14ac:dyDescent="0.25">
      <c r="A183" s="303" t="s">
        <v>182</v>
      </c>
      <c r="B183" s="304"/>
      <c r="C183" s="403"/>
      <c r="D183" s="394"/>
    </row>
    <row r="184" spans="1:4" s="70" customFormat="1" ht="135" x14ac:dyDescent="0.25">
      <c r="A184" s="303" t="s">
        <v>593</v>
      </c>
      <c r="B184" s="304" t="s">
        <v>362</v>
      </c>
      <c r="C184" s="403"/>
      <c r="D184" s="394"/>
    </row>
    <row r="185" spans="1:4" s="70" customFormat="1" ht="105" x14ac:dyDescent="0.25">
      <c r="A185" s="303" t="s">
        <v>185</v>
      </c>
      <c r="B185" s="304" t="s">
        <v>195</v>
      </c>
      <c r="C185" s="403"/>
      <c r="D185" s="394"/>
    </row>
    <row r="186" spans="1:4" s="70" customFormat="1" x14ac:dyDescent="0.25">
      <c r="A186" s="303" t="s">
        <v>186</v>
      </c>
      <c r="B186" s="304">
        <v>175</v>
      </c>
      <c r="C186" s="403"/>
      <c r="D186" s="394"/>
    </row>
    <row r="187" spans="1:4" s="70" customFormat="1" ht="75" x14ac:dyDescent="0.25">
      <c r="A187" s="303" t="s">
        <v>196</v>
      </c>
      <c r="B187" s="304" t="s">
        <v>197</v>
      </c>
      <c r="C187" s="403"/>
      <c r="D187" s="394"/>
    </row>
    <row r="188" spans="1:4" s="70" customFormat="1" ht="15.75" thickBot="1" x14ac:dyDescent="0.3">
      <c r="A188" s="306" t="s">
        <v>198</v>
      </c>
      <c r="B188" s="307" t="s">
        <v>363</v>
      </c>
      <c r="C188" s="353"/>
      <c r="D188" s="395"/>
    </row>
    <row r="190" spans="1:4" ht="15.75" thickBot="1" x14ac:dyDescent="0.3"/>
    <row r="191" spans="1:4" ht="16.5" thickBot="1" x14ac:dyDescent="0.3">
      <c r="A191" s="385" t="s">
        <v>598</v>
      </c>
      <c r="B191" s="386"/>
      <c r="C191" s="386"/>
      <c r="D191" s="387"/>
    </row>
    <row r="192" spans="1:4" ht="15.75" thickBot="1" x14ac:dyDescent="0.3">
      <c r="A192" s="376" t="s">
        <v>577</v>
      </c>
      <c r="B192" s="377"/>
      <c r="C192" s="377"/>
      <c r="D192" s="378"/>
    </row>
    <row r="193" spans="1:4" x14ac:dyDescent="0.25">
      <c r="A193" s="274" t="s">
        <v>199</v>
      </c>
      <c r="B193" s="266"/>
      <c r="C193" s="368" t="s">
        <v>599</v>
      </c>
      <c r="D193" s="369"/>
    </row>
    <row r="194" spans="1:4" x14ac:dyDescent="0.25">
      <c r="A194" s="274" t="s">
        <v>200</v>
      </c>
      <c r="B194" s="266" t="s">
        <v>208</v>
      </c>
      <c r="C194" s="368"/>
      <c r="D194" s="369"/>
    </row>
    <row r="195" spans="1:4" x14ac:dyDescent="0.25">
      <c r="A195" s="274" t="s">
        <v>201</v>
      </c>
      <c r="B195" s="266" t="s">
        <v>209</v>
      </c>
      <c r="C195" s="368"/>
      <c r="D195" s="369"/>
    </row>
    <row r="196" spans="1:4" x14ac:dyDescent="0.25">
      <c r="A196" s="274" t="s">
        <v>202</v>
      </c>
      <c r="B196" s="266" t="s">
        <v>210</v>
      </c>
      <c r="C196" s="368"/>
      <c r="D196" s="369"/>
    </row>
    <row r="197" spans="1:4" x14ac:dyDescent="0.25">
      <c r="A197" s="274" t="s">
        <v>204</v>
      </c>
      <c r="B197" s="266"/>
      <c r="C197" s="368"/>
      <c r="D197" s="369"/>
    </row>
    <row r="198" spans="1:4" x14ac:dyDescent="0.25">
      <c r="A198" s="274" t="s">
        <v>205</v>
      </c>
      <c r="B198" s="266" t="s">
        <v>211</v>
      </c>
      <c r="C198" s="368"/>
      <c r="D198" s="369"/>
    </row>
    <row r="199" spans="1:4" x14ac:dyDescent="0.25">
      <c r="A199" s="274" t="s">
        <v>206</v>
      </c>
      <c r="B199" s="266" t="s">
        <v>212</v>
      </c>
      <c r="C199" s="368"/>
      <c r="D199" s="369"/>
    </row>
    <row r="200" spans="1:4" x14ac:dyDescent="0.25">
      <c r="A200" s="274" t="s">
        <v>207</v>
      </c>
      <c r="B200" s="266" t="s">
        <v>213</v>
      </c>
      <c r="C200" s="368"/>
      <c r="D200" s="369"/>
    </row>
    <row r="201" spans="1:4" x14ac:dyDescent="0.25">
      <c r="A201" s="274" t="s">
        <v>215</v>
      </c>
      <c r="B201" s="266" t="s">
        <v>214</v>
      </c>
      <c r="C201" s="368"/>
      <c r="D201" s="369"/>
    </row>
    <row r="202" spans="1:4" x14ac:dyDescent="0.25">
      <c r="A202" s="274" t="s">
        <v>216</v>
      </c>
      <c r="B202" s="266" t="s">
        <v>217</v>
      </c>
      <c r="C202" s="368"/>
      <c r="D202" s="369"/>
    </row>
    <row r="203" spans="1:4" ht="30" x14ac:dyDescent="0.25">
      <c r="A203" s="308" t="s">
        <v>218</v>
      </c>
      <c r="B203" s="45" t="s">
        <v>219</v>
      </c>
      <c r="C203" s="368"/>
      <c r="D203" s="369"/>
    </row>
    <row r="204" spans="1:4" ht="45.75" thickBot="1" x14ac:dyDescent="0.3">
      <c r="A204" s="309" t="s">
        <v>220</v>
      </c>
      <c r="B204" s="310" t="s">
        <v>221</v>
      </c>
      <c r="C204" s="349"/>
      <c r="D204" s="350"/>
    </row>
    <row r="206" spans="1:4" ht="15.75" thickBot="1" x14ac:dyDescent="0.3"/>
    <row r="207" spans="1:4" ht="16.5" thickBot="1" x14ac:dyDescent="0.3">
      <c r="A207" s="385" t="s">
        <v>600</v>
      </c>
      <c r="B207" s="386"/>
      <c r="C207" s="386"/>
      <c r="D207" s="387"/>
    </row>
    <row r="208" spans="1:4" ht="15.75" thickBot="1" x14ac:dyDescent="0.3">
      <c r="A208" s="376" t="s">
        <v>601</v>
      </c>
      <c r="B208" s="377"/>
      <c r="C208" s="377"/>
      <c r="D208" s="378"/>
    </row>
    <row r="209" spans="1:4" s="254" customFormat="1" ht="29.25" customHeight="1" x14ac:dyDescent="0.25">
      <c r="A209" s="315"/>
      <c r="B209" s="314" t="s">
        <v>223</v>
      </c>
      <c r="C209" s="200" t="s">
        <v>224</v>
      </c>
      <c r="D209" s="316" t="s">
        <v>225</v>
      </c>
    </row>
    <row r="210" spans="1:4" ht="30" x14ac:dyDescent="0.25">
      <c r="A210" s="274" t="s">
        <v>226</v>
      </c>
      <c r="B210" s="266">
        <v>330</v>
      </c>
      <c r="C210" s="311">
        <v>990</v>
      </c>
      <c r="D210" s="312">
        <v>2200</v>
      </c>
    </row>
    <row r="211" spans="1:4" x14ac:dyDescent="0.25">
      <c r="A211" s="274" t="s">
        <v>227</v>
      </c>
      <c r="B211" s="266">
        <v>495</v>
      </c>
      <c r="C211" s="311">
        <v>1375</v>
      </c>
      <c r="D211" s="276"/>
    </row>
    <row r="212" spans="1:4" x14ac:dyDescent="0.25">
      <c r="A212" s="274" t="s">
        <v>228</v>
      </c>
      <c r="B212" s="266">
        <v>165</v>
      </c>
      <c r="C212" s="311">
        <v>330</v>
      </c>
      <c r="D212" s="276"/>
    </row>
    <row r="213" spans="1:4" x14ac:dyDescent="0.25">
      <c r="A213" s="274" t="s">
        <v>229</v>
      </c>
      <c r="B213" s="266">
        <v>220</v>
      </c>
      <c r="C213" s="311">
        <v>330</v>
      </c>
      <c r="D213" s="312">
        <v>500</v>
      </c>
    </row>
    <row r="214" spans="1:4" ht="30" x14ac:dyDescent="0.25">
      <c r="A214" s="274" t="s">
        <v>230</v>
      </c>
      <c r="B214" s="266"/>
      <c r="C214" s="261"/>
      <c r="D214" s="312">
        <v>50</v>
      </c>
    </row>
    <row r="215" spans="1:4" x14ac:dyDescent="0.25">
      <c r="A215" s="274"/>
      <c r="B215" s="266"/>
      <c r="C215" s="261"/>
      <c r="D215" s="276"/>
    </row>
    <row r="216" spans="1:4" x14ac:dyDescent="0.25">
      <c r="A216" s="274" t="s">
        <v>234</v>
      </c>
      <c r="B216" s="266"/>
      <c r="C216" s="261"/>
      <c r="D216" s="276"/>
    </row>
    <row r="217" spans="1:4" x14ac:dyDescent="0.25">
      <c r="A217" s="274" t="s">
        <v>235</v>
      </c>
      <c r="B217" s="266">
        <v>100</v>
      </c>
      <c r="C217" s="261"/>
      <c r="D217" s="276"/>
    </row>
    <row r="218" spans="1:4" x14ac:dyDescent="0.25">
      <c r="A218" s="274" t="s">
        <v>364</v>
      </c>
      <c r="B218" s="266" t="s">
        <v>236</v>
      </c>
      <c r="C218" s="261"/>
      <c r="D218" s="276"/>
    </row>
    <row r="219" spans="1:4" x14ac:dyDescent="0.25">
      <c r="A219" s="274" t="s">
        <v>231</v>
      </c>
      <c r="B219" s="266">
        <v>12.5</v>
      </c>
      <c r="C219" s="261"/>
      <c r="D219" s="276"/>
    </row>
    <row r="220" spans="1:4" x14ac:dyDescent="0.25">
      <c r="A220" s="274" t="s">
        <v>232</v>
      </c>
      <c r="B220" s="266">
        <v>5</v>
      </c>
      <c r="C220" s="261"/>
      <c r="D220" s="276"/>
    </row>
    <row r="221" spans="1:4" x14ac:dyDescent="0.25">
      <c r="A221" s="274" t="s">
        <v>233</v>
      </c>
      <c r="B221" s="266">
        <v>2</v>
      </c>
      <c r="C221" s="261"/>
      <c r="D221" s="276"/>
    </row>
    <row r="222" spans="1:4" ht="15.75" thickBot="1" x14ac:dyDescent="0.3">
      <c r="A222" s="299" t="s">
        <v>238</v>
      </c>
      <c r="B222" s="271" t="s">
        <v>237</v>
      </c>
      <c r="C222" s="278"/>
      <c r="D222" s="279"/>
    </row>
    <row r="224" spans="1:4" ht="15.75" thickBot="1" x14ac:dyDescent="0.3"/>
    <row r="225" spans="1:4" ht="16.5" thickBot="1" x14ac:dyDescent="0.3">
      <c r="A225" s="385" t="s">
        <v>239</v>
      </c>
      <c r="B225" s="386"/>
      <c r="C225" s="387"/>
      <c r="D225"/>
    </row>
    <row r="226" spans="1:4" ht="15.75" thickBot="1" x14ac:dyDescent="0.3">
      <c r="A226" s="376" t="s">
        <v>601</v>
      </c>
      <c r="B226" s="377"/>
      <c r="C226" s="378"/>
      <c r="D226"/>
    </row>
    <row r="227" spans="1:4" x14ac:dyDescent="0.25">
      <c r="A227" s="274" t="s">
        <v>240</v>
      </c>
      <c r="B227" s="266" t="s">
        <v>241</v>
      </c>
      <c r="C227" s="276" t="s">
        <v>242</v>
      </c>
      <c r="D227"/>
    </row>
    <row r="228" spans="1:4" x14ac:dyDescent="0.25">
      <c r="A228" s="274" t="s">
        <v>250</v>
      </c>
      <c r="B228" s="266" t="s">
        <v>246</v>
      </c>
      <c r="C228" s="317">
        <v>0.3</v>
      </c>
      <c r="D228"/>
    </row>
    <row r="229" spans="1:4" x14ac:dyDescent="0.25">
      <c r="A229" s="274" t="s">
        <v>251</v>
      </c>
      <c r="B229" s="266" t="s">
        <v>247</v>
      </c>
      <c r="C229" s="318" t="s">
        <v>119</v>
      </c>
      <c r="D229"/>
    </row>
    <row r="230" spans="1:4" ht="60" x14ac:dyDescent="0.25">
      <c r="A230" s="308" t="s">
        <v>252</v>
      </c>
      <c r="B230" s="45" t="s">
        <v>248</v>
      </c>
      <c r="C230" s="215" t="s">
        <v>119</v>
      </c>
      <c r="D230"/>
    </row>
    <row r="231" spans="1:4" x14ac:dyDescent="0.25">
      <c r="A231" s="274" t="s">
        <v>253</v>
      </c>
      <c r="B231" s="266" t="s">
        <v>249</v>
      </c>
      <c r="C231" s="276" t="s">
        <v>243</v>
      </c>
      <c r="D231"/>
    </row>
    <row r="232" spans="1:4" ht="30" x14ac:dyDescent="0.25">
      <c r="A232" s="303" t="s">
        <v>602</v>
      </c>
      <c r="B232" s="266" t="s">
        <v>249</v>
      </c>
      <c r="C232" s="320" t="s">
        <v>244</v>
      </c>
      <c r="D232"/>
    </row>
    <row r="233" spans="1:4" x14ac:dyDescent="0.25">
      <c r="A233" s="274" t="s">
        <v>255</v>
      </c>
      <c r="B233" s="266" t="s">
        <v>249</v>
      </c>
      <c r="C233" s="317">
        <v>0.15</v>
      </c>
      <c r="D233"/>
    </row>
    <row r="234" spans="1:4" x14ac:dyDescent="0.25">
      <c r="A234" s="274" t="s">
        <v>258</v>
      </c>
      <c r="B234" s="266" t="s">
        <v>249</v>
      </c>
      <c r="C234" s="317">
        <v>0.62</v>
      </c>
      <c r="D234"/>
    </row>
    <row r="235" spans="1:4" x14ac:dyDescent="0.25">
      <c r="A235" s="274" t="s">
        <v>256</v>
      </c>
      <c r="B235" s="266" t="s">
        <v>249</v>
      </c>
      <c r="C235" s="317">
        <v>0.2</v>
      </c>
      <c r="D235"/>
    </row>
    <row r="236" spans="1:4" x14ac:dyDescent="0.25">
      <c r="A236" s="274" t="s">
        <v>257</v>
      </c>
      <c r="B236" s="266" t="s">
        <v>249</v>
      </c>
      <c r="C236" s="317">
        <v>1.04</v>
      </c>
      <c r="D236"/>
    </row>
    <row r="237" spans="1:4" x14ac:dyDescent="0.25">
      <c r="A237" s="274" t="s">
        <v>259</v>
      </c>
      <c r="B237" s="266" t="s">
        <v>249</v>
      </c>
      <c r="C237" s="276" t="s">
        <v>119</v>
      </c>
      <c r="D237"/>
    </row>
    <row r="238" spans="1:4" x14ac:dyDescent="0.25">
      <c r="A238" s="274" t="s">
        <v>260</v>
      </c>
      <c r="B238" s="266" t="s">
        <v>249</v>
      </c>
      <c r="C238" s="317">
        <v>1.4</v>
      </c>
      <c r="D238"/>
    </row>
    <row r="239" spans="1:4" ht="15.75" thickBot="1" x14ac:dyDescent="0.3">
      <c r="A239" s="299" t="s">
        <v>261</v>
      </c>
      <c r="B239" s="271" t="s">
        <v>249</v>
      </c>
      <c r="C239" s="319" t="s">
        <v>245</v>
      </c>
      <c r="D239"/>
    </row>
    <row r="241" spans="1:4" ht="15.75" thickBot="1" x14ac:dyDescent="0.3"/>
    <row r="242" spans="1:4" ht="16.5" thickBot="1" x14ac:dyDescent="0.3">
      <c r="A242" s="385" t="s">
        <v>603</v>
      </c>
      <c r="B242" s="386"/>
      <c r="C242" s="386"/>
      <c r="D242" s="387"/>
    </row>
    <row r="243" spans="1:4" ht="15.75" thickBot="1" x14ac:dyDescent="0.3">
      <c r="A243" s="376" t="s">
        <v>601</v>
      </c>
      <c r="B243" s="377"/>
      <c r="C243" s="377"/>
      <c r="D243" s="378"/>
    </row>
    <row r="244" spans="1:4" x14ac:dyDescent="0.25">
      <c r="A244" s="274" t="s">
        <v>262</v>
      </c>
      <c r="B244" s="266" t="s">
        <v>265</v>
      </c>
      <c r="C244" s="392" t="s">
        <v>578</v>
      </c>
      <c r="D244" s="398" t="s">
        <v>578</v>
      </c>
    </row>
    <row r="245" spans="1:4" ht="15.75" thickBot="1" x14ac:dyDescent="0.3">
      <c r="A245" s="299" t="s">
        <v>263</v>
      </c>
      <c r="B245" s="271" t="s">
        <v>264</v>
      </c>
      <c r="C245" s="349"/>
      <c r="D245" s="399"/>
    </row>
    <row r="247" spans="1:4" ht="15.75" thickBot="1" x14ac:dyDescent="0.3"/>
    <row r="248" spans="1:4" ht="16.5" thickBot="1" x14ac:dyDescent="0.3">
      <c r="A248" s="385" t="s">
        <v>604</v>
      </c>
      <c r="B248" s="386"/>
      <c r="C248" s="386"/>
      <c r="D248" s="387"/>
    </row>
    <row r="249" spans="1:4" ht="15.75" thickBot="1" x14ac:dyDescent="0.3">
      <c r="A249" s="376" t="s">
        <v>601</v>
      </c>
      <c r="B249" s="377"/>
      <c r="C249" s="377"/>
      <c r="D249" s="378"/>
    </row>
    <row r="250" spans="1:4" x14ac:dyDescent="0.25">
      <c r="A250" s="275" t="s">
        <v>262</v>
      </c>
      <c r="B250" s="266" t="s">
        <v>268</v>
      </c>
      <c r="C250" s="392" t="s">
        <v>578</v>
      </c>
      <c r="D250" s="398" t="s">
        <v>578</v>
      </c>
    </row>
    <row r="251" spans="1:4" ht="15.75" thickBot="1" x14ac:dyDescent="0.3">
      <c r="A251" s="293" t="s">
        <v>263</v>
      </c>
      <c r="B251" s="271" t="s">
        <v>269</v>
      </c>
      <c r="C251" s="349"/>
      <c r="D251" s="399"/>
    </row>
    <row r="253" spans="1:4" ht="15.75" thickBot="1" x14ac:dyDescent="0.3"/>
    <row r="254" spans="1:4" ht="16.5" thickBot="1" x14ac:dyDescent="0.3">
      <c r="A254" s="385" t="s">
        <v>607</v>
      </c>
      <c r="B254" s="386"/>
      <c r="C254" s="386"/>
      <c r="D254" s="387"/>
    </row>
    <row r="255" spans="1:4" ht="15.75" thickBot="1" x14ac:dyDescent="0.3">
      <c r="A255" s="376" t="s">
        <v>601</v>
      </c>
      <c r="B255" s="377"/>
      <c r="C255" s="377"/>
      <c r="D255" s="378"/>
    </row>
    <row r="256" spans="1:4" ht="15.75" thickBot="1" x14ac:dyDescent="0.3">
      <c r="A256" s="262" t="s">
        <v>605</v>
      </c>
      <c r="B256" s="396" t="s">
        <v>606</v>
      </c>
      <c r="C256" s="396"/>
      <c r="D256" s="397"/>
    </row>
    <row r="258" spans="1:4" ht="15.75" thickBot="1" x14ac:dyDescent="0.3"/>
    <row r="259" spans="1:4" ht="16.5" thickBot="1" x14ac:dyDescent="0.3">
      <c r="A259" s="385" t="s">
        <v>608</v>
      </c>
      <c r="B259" s="386"/>
      <c r="C259" s="386"/>
      <c r="D259" s="387"/>
    </row>
    <row r="260" spans="1:4" ht="15.75" thickBot="1" x14ac:dyDescent="0.3">
      <c r="A260" s="376" t="s">
        <v>577</v>
      </c>
      <c r="B260" s="377"/>
      <c r="C260" s="377"/>
      <c r="D260" s="378"/>
    </row>
    <row r="261" spans="1:4" x14ac:dyDescent="0.25">
      <c r="A261" s="321" t="s">
        <v>271</v>
      </c>
      <c r="B261" s="322" t="s">
        <v>272</v>
      </c>
      <c r="C261" s="323">
        <v>176.71</v>
      </c>
      <c r="D261" s="324">
        <f>C261*$B$1</f>
        <v>177.34401138756726</v>
      </c>
    </row>
    <row r="262" spans="1:4" x14ac:dyDescent="0.25">
      <c r="A262" s="275" t="s">
        <v>379</v>
      </c>
      <c r="B262" s="325">
        <v>50</v>
      </c>
      <c r="C262" s="295">
        <v>58.9</v>
      </c>
      <c r="D262" s="289">
        <f t="shared" ref="D262:D270" si="3">C262*$B$1</f>
        <v>59.11132516964355</v>
      </c>
    </row>
    <row r="263" spans="1:4" x14ac:dyDescent="0.25">
      <c r="A263" s="275" t="s">
        <v>380</v>
      </c>
      <c r="B263" s="325">
        <v>30</v>
      </c>
      <c r="C263" s="295">
        <v>35.340000000000003</v>
      </c>
      <c r="D263" s="289">
        <f t="shared" si="3"/>
        <v>35.466795101786133</v>
      </c>
    </row>
    <row r="264" spans="1:4" x14ac:dyDescent="0.25">
      <c r="A264" s="275" t="s">
        <v>381</v>
      </c>
      <c r="B264" s="325">
        <v>25</v>
      </c>
      <c r="C264" s="295">
        <v>29.45</v>
      </c>
      <c r="D264" s="289">
        <f t="shared" si="3"/>
        <v>29.555662584821775</v>
      </c>
    </row>
    <row r="265" spans="1:4" x14ac:dyDescent="0.25">
      <c r="A265" s="274"/>
      <c r="B265" s="325"/>
      <c r="C265" s="295"/>
      <c r="D265" s="289"/>
    </row>
    <row r="266" spans="1:4" x14ac:dyDescent="0.25">
      <c r="A266" s="274" t="s">
        <v>365</v>
      </c>
      <c r="B266" s="325"/>
      <c r="C266" s="295"/>
      <c r="D266" s="289"/>
    </row>
    <row r="267" spans="1:4" x14ac:dyDescent="0.25">
      <c r="A267" s="274" t="s">
        <v>276</v>
      </c>
      <c r="B267" s="325">
        <v>13</v>
      </c>
      <c r="C267" s="295">
        <v>15.31</v>
      </c>
      <c r="D267" s="289">
        <f t="shared" si="3"/>
        <v>15.364930192652679</v>
      </c>
    </row>
    <row r="268" spans="1:4" x14ac:dyDescent="0.25">
      <c r="A268" s="274" t="s">
        <v>277</v>
      </c>
      <c r="B268" s="325">
        <v>6.5</v>
      </c>
      <c r="C268" s="295">
        <v>7.66</v>
      </c>
      <c r="D268" s="289">
        <f t="shared" si="3"/>
        <v>7.6874830356446449</v>
      </c>
    </row>
    <row r="269" spans="1:4" x14ac:dyDescent="0.25">
      <c r="A269" s="274" t="s">
        <v>278</v>
      </c>
      <c r="B269" s="325">
        <v>3.3</v>
      </c>
      <c r="C269" s="295">
        <v>3.89</v>
      </c>
      <c r="D269" s="289">
        <f t="shared" si="3"/>
        <v>3.9039567896419936</v>
      </c>
    </row>
    <row r="270" spans="1:4" ht="15.75" thickBot="1" x14ac:dyDescent="0.3">
      <c r="A270" s="299" t="s">
        <v>279</v>
      </c>
      <c r="B270" s="326">
        <v>5</v>
      </c>
      <c r="C270" s="301">
        <v>5.89</v>
      </c>
      <c r="D270" s="302">
        <f t="shared" si="3"/>
        <v>5.9111325169643543</v>
      </c>
    </row>
    <row r="272" spans="1:4" ht="15.75" thickBot="1" x14ac:dyDescent="0.3"/>
    <row r="273" spans="1:4" ht="16.5" thickBot="1" x14ac:dyDescent="0.3">
      <c r="A273" s="385" t="s">
        <v>610</v>
      </c>
      <c r="B273" s="386"/>
      <c r="C273" s="386"/>
      <c r="D273" s="387"/>
    </row>
    <row r="274" spans="1:4" ht="15.75" thickBot="1" x14ac:dyDescent="0.3">
      <c r="A274" s="376" t="s">
        <v>577</v>
      </c>
      <c r="B274" s="377"/>
      <c r="C274" s="377"/>
      <c r="D274" s="378"/>
    </row>
    <row r="275" spans="1:4" x14ac:dyDescent="0.25">
      <c r="A275" s="379" t="s">
        <v>611</v>
      </c>
      <c r="B275" s="380"/>
      <c r="C275" s="380"/>
      <c r="D275" s="381"/>
    </row>
    <row r="276" spans="1:4" x14ac:dyDescent="0.25">
      <c r="A276" s="274" t="s">
        <v>281</v>
      </c>
      <c r="B276" s="325">
        <v>300</v>
      </c>
      <c r="C276" s="295">
        <v>353.42</v>
      </c>
      <c r="D276" s="289">
        <f>C276*B1</f>
        <v>354.68802277513453</v>
      </c>
    </row>
    <row r="277" spans="1:4" ht="15.75" thickBot="1" x14ac:dyDescent="0.3">
      <c r="A277" s="274" t="s">
        <v>382</v>
      </c>
      <c r="B277" s="325">
        <v>450</v>
      </c>
      <c r="C277" s="295">
        <v>530.13</v>
      </c>
      <c r="D277" s="289">
        <f>C277*B1</f>
        <v>532.03203416270173</v>
      </c>
    </row>
    <row r="278" spans="1:4" x14ac:dyDescent="0.25">
      <c r="A278" s="379" t="s">
        <v>612</v>
      </c>
      <c r="B278" s="380"/>
      <c r="C278" s="380"/>
      <c r="D278" s="381"/>
    </row>
    <row r="279" spans="1:4" x14ac:dyDescent="0.25">
      <c r="A279" s="294" t="s">
        <v>367</v>
      </c>
      <c r="B279" s="295">
        <v>300</v>
      </c>
      <c r="C279" s="295">
        <v>353.42276945695119</v>
      </c>
      <c r="D279" s="329">
        <f>C279*$B$1</f>
        <v>354.69080216851967</v>
      </c>
    </row>
    <row r="280" spans="1:4" x14ac:dyDescent="0.25">
      <c r="A280" s="294" t="s">
        <v>368</v>
      </c>
      <c r="B280" s="295">
        <v>600</v>
      </c>
      <c r="C280" s="295">
        <v>706.84553891390237</v>
      </c>
      <c r="D280" s="329">
        <f t="shared" ref="D280:D282" si="4">C280*$B$1</f>
        <v>709.38160433703933</v>
      </c>
    </row>
    <row r="281" spans="1:4" x14ac:dyDescent="0.25">
      <c r="A281" s="294" t="s">
        <v>395</v>
      </c>
      <c r="B281" s="295">
        <v>500</v>
      </c>
      <c r="C281" s="295">
        <v>589.03794909491864</v>
      </c>
      <c r="D281" s="329">
        <f t="shared" si="4"/>
        <v>591.15133694753274</v>
      </c>
    </row>
    <row r="282" spans="1:4" x14ac:dyDescent="0.25">
      <c r="A282" s="294" t="s">
        <v>370</v>
      </c>
      <c r="B282" s="295">
        <v>1000</v>
      </c>
      <c r="C282" s="295">
        <v>1178.0758981898373</v>
      </c>
      <c r="D282" s="329">
        <f t="shared" si="4"/>
        <v>1182.3026738950655</v>
      </c>
    </row>
    <row r="283" spans="1:4" x14ac:dyDescent="0.25">
      <c r="A283" s="294" t="s">
        <v>300</v>
      </c>
      <c r="B283" s="261" t="s">
        <v>301</v>
      </c>
      <c r="C283" s="261" t="s">
        <v>301</v>
      </c>
      <c r="D283" s="261" t="s">
        <v>301</v>
      </c>
    </row>
    <row r="284" spans="1:4" x14ac:dyDescent="0.25">
      <c r="A284" s="294"/>
      <c r="B284" s="261"/>
      <c r="C284" s="261"/>
      <c r="D284" s="284"/>
    </row>
    <row r="285" spans="1:4" x14ac:dyDescent="0.25">
      <c r="A285" s="294" t="s">
        <v>613</v>
      </c>
      <c r="B285" s="295">
        <v>30</v>
      </c>
      <c r="C285" s="295">
        <v>35.340000000000003</v>
      </c>
      <c r="D285" s="329">
        <f>C285*B1</f>
        <v>35.466795101786133</v>
      </c>
    </row>
    <row r="286" spans="1:4" ht="15.75" thickBot="1" x14ac:dyDescent="0.3">
      <c r="A286" s="294" t="s">
        <v>614</v>
      </c>
      <c r="B286" s="295">
        <v>90</v>
      </c>
      <c r="C286" s="295">
        <v>106.03</v>
      </c>
      <c r="D286" s="329">
        <f>C286*B1</f>
        <v>106.410421183995</v>
      </c>
    </row>
    <row r="287" spans="1:4" x14ac:dyDescent="0.25">
      <c r="A287" s="379" t="s">
        <v>615</v>
      </c>
      <c r="B287" s="380"/>
      <c r="C287" s="380"/>
      <c r="D287" s="381"/>
    </row>
    <row r="288" spans="1:4" x14ac:dyDescent="0.25">
      <c r="A288" s="274" t="s">
        <v>289</v>
      </c>
      <c r="B288" s="325">
        <v>300</v>
      </c>
      <c r="C288" s="295">
        <v>353.42</v>
      </c>
      <c r="D288" s="289">
        <f>C288*$B$1</f>
        <v>354.68802277513453</v>
      </c>
    </row>
    <row r="289" spans="1:4" x14ac:dyDescent="0.25">
      <c r="A289" s="274" t="s">
        <v>290</v>
      </c>
      <c r="B289" s="325">
        <v>150</v>
      </c>
      <c r="C289" s="295">
        <v>176.71</v>
      </c>
      <c r="D289" s="289">
        <f t="shared" ref="D289:D290" si="5">C289*$B$1</f>
        <v>177.34401138756726</v>
      </c>
    </row>
    <row r="290" spans="1:4" ht="15.75" thickBot="1" x14ac:dyDescent="0.3">
      <c r="A290" s="274" t="s">
        <v>291</v>
      </c>
      <c r="B290" s="325">
        <v>150</v>
      </c>
      <c r="C290" s="295">
        <v>176.71</v>
      </c>
      <c r="D290" s="289">
        <f t="shared" si="5"/>
        <v>177.34401138756726</v>
      </c>
    </row>
    <row r="291" spans="1:4" x14ac:dyDescent="0.25">
      <c r="A291" s="379" t="s">
        <v>293</v>
      </c>
      <c r="B291" s="380"/>
      <c r="C291" s="380"/>
      <c r="D291" s="381"/>
    </row>
    <row r="292" spans="1:4" s="137" customFormat="1" x14ac:dyDescent="0.25">
      <c r="A292" s="275" t="s">
        <v>646</v>
      </c>
      <c r="B292" s="325"/>
      <c r="C292" s="288">
        <v>50</v>
      </c>
      <c r="D292" s="289">
        <f>C292*$B$1</f>
        <v>50.179393183059041</v>
      </c>
    </row>
    <row r="293" spans="1:4" x14ac:dyDescent="0.25">
      <c r="A293" s="275" t="s">
        <v>294</v>
      </c>
      <c r="B293" s="325">
        <v>200</v>
      </c>
      <c r="C293" s="288">
        <v>235.62</v>
      </c>
      <c r="D293" s="289">
        <f>C293*$B$1</f>
        <v>236.46537243584743</v>
      </c>
    </row>
    <row r="294" spans="1:4" x14ac:dyDescent="0.25">
      <c r="A294" s="275" t="s">
        <v>295</v>
      </c>
      <c r="B294" s="325">
        <v>60</v>
      </c>
      <c r="C294" s="288">
        <v>70.680000000000007</v>
      </c>
      <c r="D294" s="289">
        <f t="shared" ref="D294:D296" si="6">C294*$B$1</f>
        <v>70.933590203572265</v>
      </c>
    </row>
    <row r="295" spans="1:4" x14ac:dyDescent="0.25">
      <c r="A295" s="275" t="s">
        <v>296</v>
      </c>
      <c r="B295" s="325">
        <v>60</v>
      </c>
      <c r="C295" s="288">
        <v>70.680000000000007</v>
      </c>
      <c r="D295" s="289">
        <f t="shared" si="6"/>
        <v>70.933590203572265</v>
      </c>
    </row>
    <row r="296" spans="1:4" ht="15.75" thickBot="1" x14ac:dyDescent="0.3">
      <c r="A296" s="277" t="s">
        <v>297</v>
      </c>
      <c r="B296" s="326">
        <v>60</v>
      </c>
      <c r="C296" s="330">
        <v>70.680000000000007</v>
      </c>
      <c r="D296" s="302">
        <f t="shared" si="6"/>
        <v>70.933590203572265</v>
      </c>
    </row>
    <row r="298" spans="1:4" ht="15.75" thickBot="1" x14ac:dyDescent="0.3"/>
    <row r="299" spans="1:4" ht="16.5" thickBot="1" x14ac:dyDescent="0.3">
      <c r="A299" s="385" t="s">
        <v>616</v>
      </c>
      <c r="B299" s="386"/>
      <c r="C299" s="386"/>
      <c r="D299" s="387"/>
    </row>
    <row r="300" spans="1:4" ht="15.75" thickBot="1" x14ac:dyDescent="0.3">
      <c r="A300" s="376" t="s">
        <v>577</v>
      </c>
      <c r="B300" s="377"/>
      <c r="C300" s="377"/>
      <c r="D300" s="378"/>
    </row>
    <row r="301" spans="1:4" ht="45" x14ac:dyDescent="0.25">
      <c r="A301" s="303" t="s">
        <v>305</v>
      </c>
      <c r="B301" s="331" t="s">
        <v>308</v>
      </c>
      <c r="C301" s="392" t="s">
        <v>578</v>
      </c>
      <c r="D301" s="393" t="s">
        <v>617</v>
      </c>
    </row>
    <row r="302" spans="1:4" ht="75" x14ac:dyDescent="0.25">
      <c r="A302" s="303" t="s">
        <v>306</v>
      </c>
      <c r="B302" s="331" t="s">
        <v>309</v>
      </c>
      <c r="C302" s="368"/>
      <c r="D302" s="394"/>
    </row>
    <row r="303" spans="1:4" ht="30" x14ac:dyDescent="0.25">
      <c r="A303" s="303" t="s">
        <v>307</v>
      </c>
      <c r="B303" s="331" t="s">
        <v>310</v>
      </c>
      <c r="C303" s="368"/>
      <c r="D303" s="394"/>
    </row>
    <row r="304" spans="1:4" x14ac:dyDescent="0.25">
      <c r="A304" s="313" t="s">
        <v>371</v>
      </c>
      <c r="B304" s="331" t="s">
        <v>311</v>
      </c>
      <c r="C304" s="368"/>
      <c r="D304" s="394"/>
    </row>
    <row r="305" spans="1:4" x14ac:dyDescent="0.25">
      <c r="A305" s="313" t="s">
        <v>372</v>
      </c>
      <c r="B305" s="331">
        <v>300</v>
      </c>
      <c r="C305" s="368"/>
      <c r="D305" s="394"/>
    </row>
    <row r="306" spans="1:4" ht="75" x14ac:dyDescent="0.25">
      <c r="A306" s="303" t="s">
        <v>312</v>
      </c>
      <c r="B306" s="331" t="s">
        <v>313</v>
      </c>
      <c r="C306" s="368"/>
      <c r="D306" s="394"/>
    </row>
    <row r="307" spans="1:4" x14ac:dyDescent="0.25">
      <c r="A307" s="313" t="s">
        <v>314</v>
      </c>
      <c r="B307" s="331">
        <v>50</v>
      </c>
      <c r="C307" s="368"/>
      <c r="D307" s="394"/>
    </row>
    <row r="308" spans="1:4" x14ac:dyDescent="0.25">
      <c r="A308" s="313" t="s">
        <v>317</v>
      </c>
      <c r="B308" s="331">
        <v>250</v>
      </c>
      <c r="C308" s="368"/>
      <c r="D308" s="394"/>
    </row>
    <row r="309" spans="1:4" ht="45" x14ac:dyDescent="0.25">
      <c r="A309" s="313" t="s">
        <v>318</v>
      </c>
      <c r="B309" s="331" t="s">
        <v>427</v>
      </c>
      <c r="C309" s="368"/>
      <c r="D309" s="394"/>
    </row>
    <row r="310" spans="1:4" ht="15.75" thickBot="1" x14ac:dyDescent="0.3">
      <c r="A310" s="332" t="s">
        <v>319</v>
      </c>
      <c r="B310" s="333" t="s">
        <v>316</v>
      </c>
      <c r="C310" s="349"/>
      <c r="D310" s="395"/>
    </row>
    <row r="312" spans="1:4" ht="15.75" thickBot="1" x14ac:dyDescent="0.3"/>
    <row r="313" spans="1:4" ht="16.5" thickBot="1" x14ac:dyDescent="0.3">
      <c r="A313" s="385" t="s">
        <v>618</v>
      </c>
      <c r="B313" s="386"/>
      <c r="C313" s="386"/>
      <c r="D313" s="387"/>
    </row>
    <row r="314" spans="1:4" ht="15.75" thickBot="1" x14ac:dyDescent="0.3">
      <c r="A314" s="376" t="s">
        <v>577</v>
      </c>
      <c r="B314" s="377"/>
      <c r="C314" s="377"/>
      <c r="D314" s="378"/>
    </row>
    <row r="315" spans="1:4" x14ac:dyDescent="0.25">
      <c r="A315" s="334" t="s">
        <v>619</v>
      </c>
      <c r="B315" s="322">
        <v>25</v>
      </c>
      <c r="C315" s="388" t="s">
        <v>578</v>
      </c>
      <c r="D315" s="390" t="s">
        <v>578</v>
      </c>
    </row>
    <row r="316" spans="1:4" ht="15.75" thickBot="1" x14ac:dyDescent="0.3">
      <c r="A316" s="299" t="s">
        <v>620</v>
      </c>
      <c r="B316" s="326">
        <v>12.25</v>
      </c>
      <c r="C316" s="389"/>
      <c r="D316" s="391"/>
    </row>
    <row r="318" spans="1:4" ht="15.75" thickBot="1" x14ac:dyDescent="0.3"/>
    <row r="319" spans="1:4" ht="16.5" thickBot="1" x14ac:dyDescent="0.3">
      <c r="A319" s="385" t="s">
        <v>621</v>
      </c>
      <c r="B319" s="386"/>
      <c r="C319" s="386"/>
      <c r="D319" s="387"/>
    </row>
    <row r="320" spans="1:4" ht="15.75" thickBot="1" x14ac:dyDescent="0.3">
      <c r="A320" s="376" t="s">
        <v>577</v>
      </c>
      <c r="B320" s="377"/>
      <c r="C320" s="377"/>
      <c r="D320" s="378"/>
    </row>
    <row r="321" spans="1:4" x14ac:dyDescent="0.25">
      <c r="A321" s="327" t="s">
        <v>324</v>
      </c>
      <c r="B321" s="323">
        <v>50</v>
      </c>
      <c r="C321" s="323">
        <v>58.903794909491872</v>
      </c>
      <c r="D321" s="324">
        <f>C321*$B$1</f>
        <v>59.115133694753283</v>
      </c>
    </row>
    <row r="322" spans="1:4" x14ac:dyDescent="0.25">
      <c r="A322" s="294" t="s">
        <v>325</v>
      </c>
      <c r="B322" s="295">
        <v>100</v>
      </c>
      <c r="C322" s="295">
        <v>117.80758981898374</v>
      </c>
      <c r="D322" s="289">
        <f t="shared" ref="D322:D323" si="7">C322*$B$1</f>
        <v>118.23026738950657</v>
      </c>
    </row>
    <row r="323" spans="1:4" ht="15.75" thickBot="1" x14ac:dyDescent="0.3">
      <c r="A323" s="300" t="s">
        <v>326</v>
      </c>
      <c r="B323" s="301">
        <v>500</v>
      </c>
      <c r="C323" s="301">
        <v>589.03794909491864</v>
      </c>
      <c r="D323" s="302">
        <f t="shared" si="7"/>
        <v>591.15133694753274</v>
      </c>
    </row>
    <row r="325" spans="1:4" ht="15.75" thickBot="1" x14ac:dyDescent="0.3"/>
    <row r="326" spans="1:4" ht="16.5" thickBot="1" x14ac:dyDescent="0.3">
      <c r="A326" s="385" t="s">
        <v>622</v>
      </c>
      <c r="B326" s="386"/>
      <c r="C326" s="386"/>
      <c r="D326" s="387"/>
    </row>
    <row r="327" spans="1:4" ht="15.75" thickBot="1" x14ac:dyDescent="0.3">
      <c r="A327" s="376" t="s">
        <v>577</v>
      </c>
      <c r="B327" s="377"/>
      <c r="C327" s="377"/>
      <c r="D327" s="378"/>
    </row>
    <row r="328" spans="1:4" x14ac:dyDescent="0.25">
      <c r="A328" s="294" t="s">
        <v>623</v>
      </c>
      <c r="B328" s="295"/>
      <c r="C328" s="295">
        <v>46.65</v>
      </c>
      <c r="D328" s="289">
        <f>32.25+20</f>
        <v>52.25</v>
      </c>
    </row>
    <row r="329" spans="1:4" x14ac:dyDescent="0.25">
      <c r="A329" s="294" t="s">
        <v>624</v>
      </c>
      <c r="B329" s="295"/>
      <c r="C329" s="295">
        <v>43.5</v>
      </c>
      <c r="D329" s="289">
        <f>26.35+4+20</f>
        <v>50.35</v>
      </c>
    </row>
    <row r="330" spans="1:4" x14ac:dyDescent="0.25">
      <c r="A330" s="294" t="s">
        <v>625</v>
      </c>
      <c r="B330" s="295"/>
      <c r="C330" s="295">
        <v>52.62</v>
      </c>
      <c r="D330" s="289">
        <f>32.53+4+20</f>
        <v>56.53</v>
      </c>
    </row>
    <row r="331" spans="1:4" x14ac:dyDescent="0.25">
      <c r="A331" s="294" t="s">
        <v>626</v>
      </c>
      <c r="B331" s="295"/>
      <c r="C331" s="295">
        <v>59.81</v>
      </c>
      <c r="D331" s="289">
        <f>39.92+4+20</f>
        <v>63.92</v>
      </c>
    </row>
    <row r="332" spans="1:4" x14ac:dyDescent="0.25">
      <c r="A332" s="294" t="s">
        <v>627</v>
      </c>
      <c r="B332" s="295"/>
      <c r="C332" s="295">
        <v>44.15</v>
      </c>
      <c r="D332" s="289">
        <f>26.91+20</f>
        <v>46.91</v>
      </c>
    </row>
    <row r="333" spans="1:4" x14ac:dyDescent="0.25">
      <c r="A333" s="294" t="s">
        <v>628</v>
      </c>
      <c r="B333" s="295"/>
      <c r="C333" s="295">
        <v>201.2</v>
      </c>
      <c r="D333" s="289">
        <f>185.21+4+35</f>
        <v>224.21</v>
      </c>
    </row>
    <row r="334" spans="1:4" ht="15.75" thickBot="1" x14ac:dyDescent="0.3">
      <c r="A334" s="294" t="s">
        <v>629</v>
      </c>
      <c r="B334" s="295"/>
      <c r="C334" s="295">
        <v>297.49</v>
      </c>
      <c r="D334" s="289">
        <f>280.78+4+35</f>
        <v>319.77999999999997</v>
      </c>
    </row>
    <row r="335" spans="1:4" ht="15.75" thickBot="1" x14ac:dyDescent="0.3">
      <c r="A335" s="376" t="s">
        <v>472</v>
      </c>
      <c r="B335" s="377"/>
      <c r="C335" s="377"/>
      <c r="D335" s="378"/>
    </row>
    <row r="336" spans="1:4" ht="15.75" thickBot="1" x14ac:dyDescent="0.3">
      <c r="A336" s="300" t="s">
        <v>630</v>
      </c>
      <c r="B336" s="278"/>
      <c r="C336" s="278"/>
      <c r="D336" s="285"/>
    </row>
    <row r="338" spans="1:4" ht="15.75" thickBot="1" x14ac:dyDescent="0.3"/>
    <row r="339" spans="1:4" ht="16.5" thickBot="1" x14ac:dyDescent="0.3">
      <c r="A339" s="385" t="s">
        <v>632</v>
      </c>
      <c r="B339" s="386"/>
      <c r="C339" s="386"/>
      <c r="D339" s="387"/>
    </row>
    <row r="340" spans="1:4" ht="15.75" thickBot="1" x14ac:dyDescent="0.3">
      <c r="A340" s="376" t="s">
        <v>633</v>
      </c>
      <c r="B340" s="377"/>
      <c r="C340" s="377"/>
      <c r="D340" s="378"/>
    </row>
    <row r="341" spans="1:4" x14ac:dyDescent="0.25">
      <c r="A341" s="327" t="s">
        <v>338</v>
      </c>
      <c r="B341" s="323">
        <v>60</v>
      </c>
      <c r="C341" s="323">
        <v>70.684553891390237</v>
      </c>
      <c r="D341" s="324">
        <f>C341*$B$1</f>
        <v>70.938160433703928</v>
      </c>
    </row>
    <row r="342" spans="1:4" x14ac:dyDescent="0.25">
      <c r="A342" s="294" t="s">
        <v>339</v>
      </c>
      <c r="B342" s="295">
        <v>80</v>
      </c>
      <c r="C342" s="295">
        <v>94.246071855186983</v>
      </c>
      <c r="D342" s="289">
        <f t="shared" ref="D342:D351" si="8">C342*$B$1</f>
        <v>94.584213911605246</v>
      </c>
    </row>
    <row r="343" spans="1:4" x14ac:dyDescent="0.25">
      <c r="A343" s="294" t="s">
        <v>340</v>
      </c>
      <c r="B343" s="295">
        <v>100</v>
      </c>
      <c r="C343" s="295">
        <v>117.80758981898374</v>
      </c>
      <c r="D343" s="289">
        <f t="shared" si="8"/>
        <v>118.23026738950657</v>
      </c>
    </row>
    <row r="344" spans="1:4" x14ac:dyDescent="0.25">
      <c r="A344" s="294" t="s">
        <v>341</v>
      </c>
      <c r="B344" s="295">
        <v>120</v>
      </c>
      <c r="C344" s="295">
        <v>141.36910778278047</v>
      </c>
      <c r="D344" s="289">
        <f t="shared" si="8"/>
        <v>141.87632086740786</v>
      </c>
    </row>
    <row r="345" spans="1:4" x14ac:dyDescent="0.25">
      <c r="A345" s="294" t="s">
        <v>342</v>
      </c>
      <c r="B345" s="295">
        <v>140</v>
      </c>
      <c r="C345" s="295">
        <v>164.93062574657722</v>
      </c>
      <c r="D345" s="289">
        <f t="shared" si="8"/>
        <v>165.52237434530917</v>
      </c>
    </row>
    <row r="346" spans="1:4" x14ac:dyDescent="0.25">
      <c r="A346" s="294" t="s">
        <v>343</v>
      </c>
      <c r="B346" s="295">
        <v>160</v>
      </c>
      <c r="C346" s="295">
        <v>188.49214371037397</v>
      </c>
      <c r="D346" s="289">
        <f t="shared" si="8"/>
        <v>189.16842782321049</v>
      </c>
    </row>
    <row r="347" spans="1:4" x14ac:dyDescent="0.25">
      <c r="A347" s="294" t="s">
        <v>344</v>
      </c>
      <c r="B347" s="295">
        <v>200</v>
      </c>
      <c r="C347" s="295">
        <v>235.61517963796749</v>
      </c>
      <c r="D347" s="289">
        <f t="shared" si="8"/>
        <v>236.46053477901313</v>
      </c>
    </row>
    <row r="348" spans="1:4" x14ac:dyDescent="0.25">
      <c r="A348" s="294" t="s">
        <v>345</v>
      </c>
      <c r="B348" s="295">
        <v>225</v>
      </c>
      <c r="C348" s="295">
        <v>265.06707709271342</v>
      </c>
      <c r="D348" s="289">
        <f t="shared" si="8"/>
        <v>266.01810162638975</v>
      </c>
    </row>
    <row r="349" spans="1:4" x14ac:dyDescent="0.25">
      <c r="A349" s="294" t="s">
        <v>346</v>
      </c>
      <c r="B349" s="295">
        <v>250</v>
      </c>
      <c r="C349" s="295">
        <v>294.51897454745932</v>
      </c>
      <c r="D349" s="289">
        <f t="shared" si="8"/>
        <v>295.57566847376637</v>
      </c>
    </row>
    <row r="350" spans="1:4" x14ac:dyDescent="0.25">
      <c r="A350" s="294" t="s">
        <v>347</v>
      </c>
      <c r="B350" s="295">
        <v>275</v>
      </c>
      <c r="C350" s="295">
        <v>323.97087200220528</v>
      </c>
      <c r="D350" s="289">
        <f t="shared" si="8"/>
        <v>325.13323532114305</v>
      </c>
    </row>
    <row r="351" spans="1:4" ht="15.75" thickBot="1" x14ac:dyDescent="0.3">
      <c r="A351" s="294" t="s">
        <v>423</v>
      </c>
      <c r="B351" s="295">
        <v>300</v>
      </c>
      <c r="C351" s="295">
        <v>353.42276945695119</v>
      </c>
      <c r="D351" s="289">
        <f t="shared" si="8"/>
        <v>354.69080216851967</v>
      </c>
    </row>
    <row r="352" spans="1:4" ht="15.75" thickBot="1" x14ac:dyDescent="0.3">
      <c r="A352" s="376" t="s">
        <v>634</v>
      </c>
      <c r="B352" s="377"/>
      <c r="C352" s="377"/>
      <c r="D352" s="378"/>
    </row>
    <row r="353" spans="1:5" x14ac:dyDescent="0.25">
      <c r="A353" s="294" t="s">
        <v>338</v>
      </c>
      <c r="B353" s="295">
        <v>150</v>
      </c>
      <c r="C353" s="295">
        <v>176.71138472847559</v>
      </c>
      <c r="D353" s="289">
        <f>C353*$B$1</f>
        <v>177.34540108425983</v>
      </c>
    </row>
    <row r="354" spans="1:5" x14ac:dyDescent="0.25">
      <c r="A354" s="294" t="s">
        <v>339</v>
      </c>
      <c r="B354" s="295">
        <v>250</v>
      </c>
      <c r="C354" s="295">
        <v>294.51897454745932</v>
      </c>
      <c r="D354" s="289">
        <f t="shared" ref="D354:D363" si="9">C354*$B$1</f>
        <v>295.57566847376637</v>
      </c>
    </row>
    <row r="355" spans="1:5" x14ac:dyDescent="0.25">
      <c r="A355" s="294" t="s">
        <v>340</v>
      </c>
      <c r="B355" s="295">
        <v>350</v>
      </c>
      <c r="C355" s="295">
        <v>412.32656436644311</v>
      </c>
      <c r="D355" s="289">
        <f t="shared" si="9"/>
        <v>413.80593586327302</v>
      </c>
    </row>
    <row r="356" spans="1:5" x14ac:dyDescent="0.25">
      <c r="A356" s="294" t="s">
        <v>341</v>
      </c>
      <c r="B356" s="295">
        <v>450</v>
      </c>
      <c r="C356" s="295">
        <v>530.13415418542684</v>
      </c>
      <c r="D356" s="289">
        <f t="shared" si="9"/>
        <v>532.0362032527795</v>
      </c>
    </row>
    <row r="357" spans="1:5" x14ac:dyDescent="0.25">
      <c r="A357" s="294" t="s">
        <v>342</v>
      </c>
      <c r="B357" s="295">
        <v>550</v>
      </c>
      <c r="C357" s="295">
        <v>647.94174400441057</v>
      </c>
      <c r="D357" s="289">
        <f t="shared" si="9"/>
        <v>650.26647064228609</v>
      </c>
    </row>
    <row r="358" spans="1:5" x14ac:dyDescent="0.25">
      <c r="A358" s="294" t="s">
        <v>343</v>
      </c>
      <c r="B358" s="295">
        <v>650</v>
      </c>
      <c r="C358" s="295">
        <v>765.74933382339429</v>
      </c>
      <c r="D358" s="289">
        <f t="shared" si="9"/>
        <v>768.49673803179269</v>
      </c>
    </row>
    <row r="359" spans="1:5" x14ac:dyDescent="0.25">
      <c r="A359" s="294" t="s">
        <v>344</v>
      </c>
      <c r="B359" s="295">
        <v>800</v>
      </c>
      <c r="C359" s="295">
        <v>942.46071855186995</v>
      </c>
      <c r="D359" s="289">
        <f t="shared" si="9"/>
        <v>945.84213911605252</v>
      </c>
    </row>
    <row r="360" spans="1:5" x14ac:dyDescent="0.25">
      <c r="A360" s="294" t="s">
        <v>345</v>
      </c>
      <c r="B360" s="295">
        <v>950</v>
      </c>
      <c r="C360" s="295">
        <v>1119.1721032803455</v>
      </c>
      <c r="D360" s="289">
        <f t="shared" si="9"/>
        <v>1123.1875402003122</v>
      </c>
    </row>
    <row r="361" spans="1:5" x14ac:dyDescent="0.25">
      <c r="A361" s="294" t="s">
        <v>346</v>
      </c>
      <c r="B361" s="295">
        <v>1100</v>
      </c>
      <c r="C361" s="295">
        <v>1295.8834880088211</v>
      </c>
      <c r="D361" s="289">
        <f t="shared" si="9"/>
        <v>1300.5329412845722</v>
      </c>
    </row>
    <row r="362" spans="1:5" x14ac:dyDescent="0.25">
      <c r="A362" s="294" t="s">
        <v>347</v>
      </c>
      <c r="B362" s="295">
        <v>1250</v>
      </c>
      <c r="C362" s="295">
        <v>1472.5948727372968</v>
      </c>
      <c r="D362" s="289">
        <f t="shared" si="9"/>
        <v>1477.8783423688321</v>
      </c>
    </row>
    <row r="363" spans="1:5" ht="15.75" thickBot="1" x14ac:dyDescent="0.3">
      <c r="A363" s="300" t="s">
        <v>423</v>
      </c>
      <c r="B363" s="301">
        <v>1400</v>
      </c>
      <c r="C363" s="301">
        <v>1649.3062574657724</v>
      </c>
      <c r="D363" s="302">
        <f t="shared" si="9"/>
        <v>1655.2237434530921</v>
      </c>
    </row>
    <row r="365" spans="1:5" ht="15.75" thickBot="1" x14ac:dyDescent="0.3"/>
    <row r="366" spans="1:5" ht="16.5" thickBot="1" x14ac:dyDescent="0.3">
      <c r="A366" s="385" t="s">
        <v>635</v>
      </c>
      <c r="B366" s="386"/>
      <c r="C366" s="386"/>
      <c r="D366" s="387"/>
    </row>
    <row r="367" spans="1:5" ht="15.75" thickBot="1" x14ac:dyDescent="0.3">
      <c r="A367" s="376" t="s">
        <v>577</v>
      </c>
      <c r="B367" s="377"/>
      <c r="C367" s="377"/>
      <c r="D367" s="378"/>
    </row>
    <row r="368" spans="1:5" x14ac:dyDescent="0.25">
      <c r="A368" s="379" t="s">
        <v>640</v>
      </c>
      <c r="B368" s="380"/>
      <c r="C368" s="380"/>
      <c r="D368" s="381"/>
      <c r="E368" s="261"/>
    </row>
    <row r="369" spans="1:4" x14ac:dyDescent="0.25">
      <c r="A369" s="294" t="s">
        <v>638</v>
      </c>
      <c r="B369" s="295">
        <v>0.45</v>
      </c>
      <c r="C369" s="295">
        <v>0.53</v>
      </c>
      <c r="D369" s="289">
        <f>C369*$B$1</f>
        <v>0.53190156774042585</v>
      </c>
    </row>
    <row r="370" spans="1:4" x14ac:dyDescent="0.25">
      <c r="A370" s="294" t="s">
        <v>639</v>
      </c>
      <c r="B370" s="295">
        <v>0.5</v>
      </c>
      <c r="C370" s="295">
        <v>0.59</v>
      </c>
      <c r="D370" s="289">
        <f t="shared" ref="D370:D371" si="10">C370*$B$1</f>
        <v>0.59211683956009664</v>
      </c>
    </row>
    <row r="371" spans="1:4" x14ac:dyDescent="0.25">
      <c r="A371" s="294" t="s">
        <v>637</v>
      </c>
      <c r="B371" s="295">
        <v>84</v>
      </c>
      <c r="C371" s="295">
        <v>98.96</v>
      </c>
      <c r="D371" s="289">
        <f t="shared" si="10"/>
        <v>99.315054987910443</v>
      </c>
    </row>
    <row r="372" spans="1:4" x14ac:dyDescent="0.25">
      <c r="A372" s="382" t="s">
        <v>636</v>
      </c>
      <c r="B372" s="383"/>
      <c r="C372" s="383"/>
      <c r="D372" s="384"/>
    </row>
    <row r="373" spans="1:4" x14ac:dyDescent="0.25">
      <c r="A373" s="294" t="s">
        <v>638</v>
      </c>
      <c r="B373" s="288">
        <v>0.8</v>
      </c>
      <c r="C373" s="288">
        <v>0.94</v>
      </c>
      <c r="D373" s="289">
        <f>C373*$B$1</f>
        <v>0.9433725918415099</v>
      </c>
    </row>
    <row r="374" spans="1:4" x14ac:dyDescent="0.25">
      <c r="A374" s="294" t="s">
        <v>639</v>
      </c>
      <c r="B374" s="288">
        <v>0.5</v>
      </c>
      <c r="C374" s="288">
        <v>0.59</v>
      </c>
      <c r="D374" s="289">
        <f t="shared" ref="D374:D375" si="11">C374*$B$1</f>
        <v>0.59211683956009664</v>
      </c>
    </row>
    <row r="375" spans="1:4" x14ac:dyDescent="0.25">
      <c r="A375" s="294" t="s">
        <v>637</v>
      </c>
      <c r="B375" s="288">
        <v>84</v>
      </c>
      <c r="C375" s="288">
        <v>98.96</v>
      </c>
      <c r="D375" s="289">
        <f t="shared" si="11"/>
        <v>99.315054987910443</v>
      </c>
    </row>
    <row r="376" spans="1:4" x14ac:dyDescent="0.25">
      <c r="A376" s="382" t="s">
        <v>641</v>
      </c>
      <c r="B376" s="383"/>
      <c r="C376" s="383"/>
      <c r="D376" s="384"/>
    </row>
    <row r="377" spans="1:4" x14ac:dyDescent="0.25">
      <c r="A377" s="294" t="s">
        <v>642</v>
      </c>
      <c r="B377" s="288">
        <v>0.9</v>
      </c>
      <c r="C377" s="288">
        <v>1.06</v>
      </c>
      <c r="D377" s="289">
        <f>C377*$B$1</f>
        <v>1.0638031354808517</v>
      </c>
    </row>
    <row r="378" spans="1:4" x14ac:dyDescent="0.25">
      <c r="A378" s="294" t="s">
        <v>643</v>
      </c>
      <c r="B378" s="288">
        <v>1.25</v>
      </c>
      <c r="C378" s="288">
        <v>1.47</v>
      </c>
      <c r="D378" s="289">
        <f t="shared" ref="D378:D381" si="12">C378*$B$1</f>
        <v>1.4752741595819356</v>
      </c>
    </row>
    <row r="379" spans="1:4" x14ac:dyDescent="0.25">
      <c r="A379" s="294" t="s">
        <v>644</v>
      </c>
      <c r="B379" s="288">
        <v>0.6</v>
      </c>
      <c r="C379" s="288">
        <v>0.71</v>
      </c>
      <c r="D379" s="289">
        <f t="shared" si="12"/>
        <v>0.71254738319943833</v>
      </c>
    </row>
    <row r="380" spans="1:4" x14ac:dyDescent="0.25">
      <c r="A380" s="294" t="s">
        <v>645</v>
      </c>
      <c r="B380" s="288">
        <v>0.6</v>
      </c>
      <c r="C380" s="288">
        <v>0.71</v>
      </c>
      <c r="D380" s="289">
        <f t="shared" si="12"/>
        <v>0.71254738319943833</v>
      </c>
    </row>
    <row r="381" spans="1:4" ht="15.75" thickBot="1" x14ac:dyDescent="0.3">
      <c r="A381" s="300" t="s">
        <v>452</v>
      </c>
      <c r="B381" s="330">
        <v>2.5</v>
      </c>
      <c r="C381" s="330">
        <v>2.95</v>
      </c>
      <c r="D381" s="302">
        <f t="shared" si="12"/>
        <v>2.9605841978004834</v>
      </c>
    </row>
  </sheetData>
  <mergeCells count="75">
    <mergeCell ref="A32:D32"/>
    <mergeCell ref="A4:D4"/>
    <mergeCell ref="A5:D5"/>
    <mergeCell ref="A24:D24"/>
    <mergeCell ref="C7:C23"/>
    <mergeCell ref="D7:D23"/>
    <mergeCell ref="A123:D123"/>
    <mergeCell ref="A33:D33"/>
    <mergeCell ref="C34:C59"/>
    <mergeCell ref="D34:D59"/>
    <mergeCell ref="A60:D60"/>
    <mergeCell ref="A71:D71"/>
    <mergeCell ref="A72:D72"/>
    <mergeCell ref="A102:D102"/>
    <mergeCell ref="B114:D114"/>
    <mergeCell ref="A120:D120"/>
    <mergeCell ref="A103:D103"/>
    <mergeCell ref="A121:D121"/>
    <mergeCell ref="A129:D129"/>
    <mergeCell ref="C244:C245"/>
    <mergeCell ref="D244:D245"/>
    <mergeCell ref="A248:D248"/>
    <mergeCell ref="A249:D249"/>
    <mergeCell ref="A225:C225"/>
    <mergeCell ref="A226:C226"/>
    <mergeCell ref="A242:D242"/>
    <mergeCell ref="A243:D243"/>
    <mergeCell ref="A191:D191"/>
    <mergeCell ref="A192:D192"/>
    <mergeCell ref="C193:D204"/>
    <mergeCell ref="A207:D207"/>
    <mergeCell ref="A208:D208"/>
    <mergeCell ref="A137:D137"/>
    <mergeCell ref="A138:D138"/>
    <mergeCell ref="A287:D287"/>
    <mergeCell ref="A254:D254"/>
    <mergeCell ref="A255:D255"/>
    <mergeCell ref="B256:D256"/>
    <mergeCell ref="A259:D259"/>
    <mergeCell ref="A260:D260"/>
    <mergeCell ref="A130:D130"/>
    <mergeCell ref="A273:D273"/>
    <mergeCell ref="A274:D274"/>
    <mergeCell ref="A275:D275"/>
    <mergeCell ref="A278:D278"/>
    <mergeCell ref="C250:C251"/>
    <mergeCell ref="D250:D251"/>
    <mergeCell ref="A158:D158"/>
    <mergeCell ref="A159:D159"/>
    <mergeCell ref="C160:C188"/>
    <mergeCell ref="D160:D163"/>
    <mergeCell ref="D165:D171"/>
    <mergeCell ref="D173:D188"/>
    <mergeCell ref="A326:D326"/>
    <mergeCell ref="A291:D291"/>
    <mergeCell ref="A299:D299"/>
    <mergeCell ref="A300:D300"/>
    <mergeCell ref="C301:C310"/>
    <mergeCell ref="D301:D310"/>
    <mergeCell ref="A313:D313"/>
    <mergeCell ref="A314:D314"/>
    <mergeCell ref="C315:C316"/>
    <mergeCell ref="D315:D316"/>
    <mergeCell ref="A319:D319"/>
    <mergeCell ref="A320:D320"/>
    <mergeCell ref="A367:D367"/>
    <mergeCell ref="A368:D368"/>
    <mergeCell ref="A372:D372"/>
    <mergeCell ref="A376:D376"/>
    <mergeCell ref="A327:D327"/>
    <mergeCell ref="A335:D335"/>
    <mergeCell ref="A339:D339"/>
    <mergeCell ref="A340:D340"/>
    <mergeCell ref="A352:D352"/>
    <mergeCell ref="A366:D366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5"/>
  <sheetViews>
    <sheetView topLeftCell="A297" workbookViewId="0">
      <selection activeCell="A329" sqref="A329"/>
    </sheetView>
  </sheetViews>
  <sheetFormatPr baseColWidth="10" defaultRowHeight="15" x14ac:dyDescent="0.25"/>
  <cols>
    <col min="1" max="1" width="33.42578125" style="6" customWidth="1"/>
    <col min="2" max="2" width="30.85546875" style="11" customWidth="1"/>
    <col min="3" max="3" width="32.85546875" customWidth="1"/>
    <col min="4" max="4" width="29.140625" customWidth="1"/>
  </cols>
  <sheetData>
    <row r="1" spans="1:5" ht="14.45" customHeight="1" x14ac:dyDescent="0.25">
      <c r="A1" s="50" t="s">
        <v>22</v>
      </c>
      <c r="B1" s="134" t="s">
        <v>425</v>
      </c>
      <c r="C1" s="139">
        <v>1.1780758981898374</v>
      </c>
      <c r="D1" s="139" t="s">
        <v>433</v>
      </c>
      <c r="E1" s="139"/>
    </row>
    <row r="2" spans="1:5" ht="14.45" customHeight="1" x14ac:dyDescent="0.25">
      <c r="A2" s="69" t="s">
        <v>40</v>
      </c>
      <c r="C2" s="137"/>
      <c r="D2" s="137"/>
      <c r="E2" s="137"/>
    </row>
    <row r="3" spans="1:5" x14ac:dyDescent="0.25">
      <c r="A3" s="10" t="s">
        <v>23</v>
      </c>
      <c r="C3" s="137"/>
      <c r="D3" s="137"/>
      <c r="E3" s="137"/>
    </row>
    <row r="4" spans="1:5" ht="14.45" customHeight="1" x14ac:dyDescent="0.25">
      <c r="A4" s="51" t="s">
        <v>24</v>
      </c>
      <c r="C4" s="137"/>
      <c r="D4" s="137"/>
      <c r="E4" s="137"/>
    </row>
    <row r="5" spans="1:5" ht="14.45" customHeight="1" x14ac:dyDescent="0.25">
      <c r="A5" s="6" t="s">
        <v>25</v>
      </c>
      <c r="B5" s="11">
        <v>2</v>
      </c>
      <c r="C5" s="139" t="s">
        <v>438</v>
      </c>
      <c r="D5" s="137"/>
      <c r="E5" s="137"/>
    </row>
    <row r="6" spans="1:5" x14ac:dyDescent="0.25">
      <c r="A6" s="6" t="s">
        <v>28</v>
      </c>
      <c r="B6" s="12">
        <v>1.4</v>
      </c>
      <c r="C6" s="144" t="s">
        <v>431</v>
      </c>
      <c r="D6" s="137"/>
      <c r="E6" s="137"/>
    </row>
    <row r="7" spans="1:5" x14ac:dyDescent="0.25">
      <c r="A7" s="6" t="s">
        <v>26</v>
      </c>
      <c r="B7" s="12">
        <v>1.25</v>
      </c>
      <c r="C7" s="137"/>
      <c r="D7" s="137"/>
      <c r="E7" s="137"/>
    </row>
    <row r="8" spans="1:5" x14ac:dyDescent="0.25">
      <c r="A8" s="6" t="s">
        <v>27</v>
      </c>
      <c r="B8" s="11" t="s">
        <v>45</v>
      </c>
      <c r="C8" s="137"/>
      <c r="D8" s="137"/>
      <c r="E8" s="137"/>
    </row>
    <row r="9" spans="1:5" ht="14.45" customHeight="1" x14ac:dyDescent="0.25">
      <c r="A9" s="6" t="s">
        <v>29</v>
      </c>
      <c r="B9" s="12">
        <v>18</v>
      </c>
      <c r="C9" s="137"/>
      <c r="D9" s="137"/>
      <c r="E9" s="137"/>
    </row>
    <row r="10" spans="1:5" ht="14.45" customHeight="1" x14ac:dyDescent="0.25">
      <c r="A10" s="6" t="s">
        <v>30</v>
      </c>
      <c r="B10" s="12">
        <v>10</v>
      </c>
      <c r="C10" s="137"/>
      <c r="D10" s="137"/>
      <c r="E10" s="137"/>
    </row>
    <row r="11" spans="1:5" x14ac:dyDescent="0.25">
      <c r="A11" s="6" t="s">
        <v>31</v>
      </c>
      <c r="B11" s="12">
        <v>0.75</v>
      </c>
      <c r="C11" s="137"/>
      <c r="D11" s="137"/>
      <c r="E11" s="137"/>
    </row>
    <row r="12" spans="1:5" ht="14.45" customHeight="1" x14ac:dyDescent="0.25">
      <c r="A12" s="6" t="s">
        <v>32</v>
      </c>
      <c r="B12" s="12">
        <v>1.5</v>
      </c>
      <c r="C12" s="137"/>
      <c r="D12" s="137"/>
      <c r="E12" s="137"/>
    </row>
    <row r="14" spans="1:5" ht="14.45" customHeight="1" x14ac:dyDescent="0.25">
      <c r="A14" s="51" t="s">
        <v>33</v>
      </c>
      <c r="C14" s="137"/>
      <c r="D14" s="137"/>
      <c r="E14" s="137"/>
    </row>
    <row r="15" spans="1:5" ht="14.45" customHeight="1" x14ac:dyDescent="0.25">
      <c r="A15" s="6" t="s">
        <v>34</v>
      </c>
      <c r="B15" s="12">
        <v>1.25</v>
      </c>
      <c r="C15" s="137"/>
      <c r="D15" s="137"/>
      <c r="E15" s="137"/>
    </row>
    <row r="16" spans="1:5" x14ac:dyDescent="0.25">
      <c r="A16" s="6" t="s">
        <v>35</v>
      </c>
      <c r="B16" s="12">
        <v>1</v>
      </c>
      <c r="C16" s="137"/>
      <c r="D16" s="137"/>
      <c r="E16" s="137"/>
    </row>
    <row r="17" spans="1:2" x14ac:dyDescent="0.25">
      <c r="A17" s="6" t="s">
        <v>36</v>
      </c>
      <c r="B17" s="12">
        <v>2</v>
      </c>
    </row>
    <row r="19" spans="1:2" ht="14.45" customHeight="1" x14ac:dyDescent="0.25">
      <c r="A19" s="6" t="s">
        <v>37</v>
      </c>
    </row>
    <row r="20" spans="1:2" x14ac:dyDescent="0.25">
      <c r="A20" s="6" t="s">
        <v>38</v>
      </c>
      <c r="B20" s="11">
        <v>1000</v>
      </c>
    </row>
    <row r="21" spans="1:2" x14ac:dyDescent="0.25">
      <c r="A21" s="6" t="s">
        <v>39</v>
      </c>
      <c r="B21" s="11" t="s">
        <v>46</v>
      </c>
    </row>
    <row r="22" spans="1:2" x14ac:dyDescent="0.25">
      <c r="A22" s="73" t="s">
        <v>3</v>
      </c>
    </row>
    <row r="23" spans="1:2" ht="30" x14ac:dyDescent="0.25">
      <c r="A23" s="6" t="s">
        <v>117</v>
      </c>
    </row>
    <row r="24" spans="1:2" ht="30" x14ac:dyDescent="0.25">
      <c r="A24" s="6" t="s">
        <v>41</v>
      </c>
    </row>
    <row r="25" spans="1:2" ht="30" x14ac:dyDescent="0.25">
      <c r="A25" s="6" t="s">
        <v>42</v>
      </c>
    </row>
    <row r="26" spans="1:2" ht="30" x14ac:dyDescent="0.25">
      <c r="A26" s="6" t="s">
        <v>43</v>
      </c>
    </row>
    <row r="27" spans="1:2" x14ac:dyDescent="0.25">
      <c r="A27" s="6" t="s">
        <v>44</v>
      </c>
    </row>
    <row r="29" spans="1:2" ht="30" x14ac:dyDescent="0.25">
      <c r="A29" s="10" t="s">
        <v>47</v>
      </c>
    </row>
    <row r="30" spans="1:2" x14ac:dyDescent="0.25">
      <c r="A30" s="69" t="s">
        <v>40</v>
      </c>
    </row>
    <row r="31" spans="1:2" x14ac:dyDescent="0.25">
      <c r="A31" s="51" t="s">
        <v>48</v>
      </c>
      <c r="B31" s="11">
        <v>5</v>
      </c>
    </row>
    <row r="32" spans="1:2" ht="30" x14ac:dyDescent="0.25">
      <c r="A32" s="6" t="s">
        <v>49</v>
      </c>
      <c r="B32" s="11">
        <v>8</v>
      </c>
    </row>
    <row r="33" spans="1:2" x14ac:dyDescent="0.25">
      <c r="A33" s="6" t="s">
        <v>50</v>
      </c>
      <c r="B33" s="11">
        <v>3</v>
      </c>
    </row>
    <row r="34" spans="1:2" x14ac:dyDescent="0.25">
      <c r="A34" s="6" t="s">
        <v>51</v>
      </c>
      <c r="B34" s="11">
        <v>2</v>
      </c>
    </row>
    <row r="35" spans="1:2" x14ac:dyDescent="0.25">
      <c r="A35" s="6" t="s">
        <v>52</v>
      </c>
      <c r="B35" s="11">
        <v>25</v>
      </c>
    </row>
    <row r="36" spans="1:2" ht="30" x14ac:dyDescent="0.25">
      <c r="A36" s="51" t="s">
        <v>53</v>
      </c>
    </row>
    <row r="37" spans="1:2" x14ac:dyDescent="0.25">
      <c r="A37" s="21" t="s">
        <v>54</v>
      </c>
      <c r="B37" s="11">
        <v>4</v>
      </c>
    </row>
    <row r="38" spans="1:2" ht="30" x14ac:dyDescent="0.25">
      <c r="A38" s="21" t="s">
        <v>55</v>
      </c>
      <c r="B38" s="11">
        <v>10</v>
      </c>
    </row>
    <row r="39" spans="1:2" x14ac:dyDescent="0.25">
      <c r="A39" s="21" t="s">
        <v>351</v>
      </c>
      <c r="B39" s="11">
        <v>8</v>
      </c>
    </row>
    <row r="40" spans="1:2" x14ac:dyDescent="0.25">
      <c r="A40" s="21" t="s">
        <v>56</v>
      </c>
      <c r="B40" s="11">
        <v>3</v>
      </c>
    </row>
    <row r="41" spans="1:2" x14ac:dyDescent="0.25">
      <c r="A41" s="21" t="s">
        <v>57</v>
      </c>
      <c r="B41" s="11">
        <v>3</v>
      </c>
    </row>
    <row r="42" spans="1:2" x14ac:dyDescent="0.25">
      <c r="A42" s="21" t="s">
        <v>58</v>
      </c>
      <c r="B42" s="11">
        <v>10</v>
      </c>
    </row>
    <row r="43" spans="1:2" x14ac:dyDescent="0.25">
      <c r="A43" s="51" t="s">
        <v>59</v>
      </c>
    </row>
    <row r="44" spans="1:2" x14ac:dyDescent="0.25">
      <c r="A44" s="21" t="s">
        <v>60</v>
      </c>
      <c r="B44" s="11" t="s">
        <v>118</v>
      </c>
    </row>
    <row r="45" spans="1:2" x14ac:dyDescent="0.25">
      <c r="A45" s="21" t="s">
        <v>61</v>
      </c>
      <c r="B45" s="11">
        <v>1</v>
      </c>
    </row>
    <row r="46" spans="1:2" ht="30" x14ac:dyDescent="0.25">
      <c r="A46" s="21" t="s">
        <v>62</v>
      </c>
      <c r="B46" s="11">
        <v>1.5</v>
      </c>
    </row>
    <row r="47" spans="1:2" x14ac:dyDescent="0.25">
      <c r="A47" s="51" t="s">
        <v>63</v>
      </c>
    </row>
    <row r="48" spans="1:2" x14ac:dyDescent="0.25">
      <c r="A48" s="21" t="s">
        <v>64</v>
      </c>
      <c r="B48" s="11">
        <v>35</v>
      </c>
    </row>
    <row r="49" spans="1:2" ht="30" x14ac:dyDescent="0.25">
      <c r="A49" s="21" t="s">
        <v>65</v>
      </c>
      <c r="B49" s="11">
        <v>125</v>
      </c>
    </row>
    <row r="50" spans="1:2" x14ac:dyDescent="0.25">
      <c r="A50" s="21" t="s">
        <v>66</v>
      </c>
      <c r="B50" s="11">
        <v>10</v>
      </c>
    </row>
    <row r="51" spans="1:2" x14ac:dyDescent="0.25">
      <c r="A51" s="21" t="s">
        <v>67</v>
      </c>
      <c r="B51" s="11">
        <v>275</v>
      </c>
    </row>
    <row r="52" spans="1:2" x14ac:dyDescent="0.25">
      <c r="A52" s="21" t="s">
        <v>68</v>
      </c>
      <c r="B52" s="11">
        <v>490</v>
      </c>
    </row>
    <row r="53" spans="1:2" x14ac:dyDescent="0.25">
      <c r="A53" s="21" t="s">
        <v>69</v>
      </c>
      <c r="B53" s="11">
        <v>49</v>
      </c>
    </row>
    <row r="54" spans="1:2" x14ac:dyDescent="0.25">
      <c r="A54" s="21" t="s">
        <v>70</v>
      </c>
      <c r="B54" s="11" t="s">
        <v>119</v>
      </c>
    </row>
    <row r="55" spans="1:2" x14ac:dyDescent="0.25">
      <c r="A55" s="51" t="s">
        <v>71</v>
      </c>
    </row>
    <row r="56" spans="1:2" x14ac:dyDescent="0.25">
      <c r="A56" s="21" t="s">
        <v>72</v>
      </c>
      <c r="B56" s="11">
        <v>5</v>
      </c>
    </row>
    <row r="57" spans="1:2" x14ac:dyDescent="0.25">
      <c r="A57" s="68" t="s">
        <v>73</v>
      </c>
    </row>
    <row r="58" spans="1:2" x14ac:dyDescent="0.25">
      <c r="A58" s="21" t="s">
        <v>74</v>
      </c>
    </row>
    <row r="59" spans="1:2" x14ac:dyDescent="0.25">
      <c r="A59" s="21" t="s">
        <v>75</v>
      </c>
    </row>
    <row r="60" spans="1:2" ht="30" x14ac:dyDescent="0.25">
      <c r="A60" s="21" t="s">
        <v>76</v>
      </c>
    </row>
    <row r="61" spans="1:2" ht="45" x14ac:dyDescent="0.25">
      <c r="A61" s="21" t="s">
        <v>352</v>
      </c>
    </row>
    <row r="62" spans="1:2" ht="30" x14ac:dyDescent="0.25">
      <c r="A62" s="21" t="s">
        <v>77</v>
      </c>
    </row>
    <row r="63" spans="1:2" x14ac:dyDescent="0.25">
      <c r="A63" s="21" t="s">
        <v>78</v>
      </c>
    </row>
    <row r="64" spans="1:2" x14ac:dyDescent="0.25">
      <c r="A64" s="21" t="s">
        <v>79</v>
      </c>
    </row>
    <row r="65" spans="1:4" x14ac:dyDescent="0.25">
      <c r="A65" s="21" t="s">
        <v>81</v>
      </c>
      <c r="C65" s="137"/>
      <c r="D65" s="137"/>
    </row>
    <row r="66" spans="1:4" x14ac:dyDescent="0.25">
      <c r="A66" s="21" t="s">
        <v>80</v>
      </c>
      <c r="C66" s="137"/>
      <c r="D66" s="137"/>
    </row>
    <row r="67" spans="1:4" x14ac:dyDescent="0.25">
      <c r="A67" s="10" t="s">
        <v>82</v>
      </c>
      <c r="C67" s="137"/>
      <c r="D67" s="137"/>
    </row>
    <row r="68" spans="1:4" x14ac:dyDescent="0.25">
      <c r="A68" s="69" t="s">
        <v>40</v>
      </c>
      <c r="C68" s="137"/>
      <c r="D68" s="137"/>
    </row>
    <row r="69" spans="1:4" ht="30" x14ac:dyDescent="0.25">
      <c r="A69" s="52" t="s">
        <v>84</v>
      </c>
      <c r="C69" s="137"/>
      <c r="D69" s="137"/>
    </row>
    <row r="70" spans="1:4" x14ac:dyDescent="0.25">
      <c r="A70" s="21" t="s">
        <v>83</v>
      </c>
      <c r="B70" s="11" t="s">
        <v>120</v>
      </c>
      <c r="C70" s="137"/>
      <c r="D70" s="137"/>
    </row>
    <row r="71" spans="1:4" ht="30" x14ac:dyDescent="0.25">
      <c r="A71" s="21" t="s">
        <v>353</v>
      </c>
      <c r="B71" s="11">
        <v>1</v>
      </c>
      <c r="C71" s="137"/>
      <c r="D71" s="137"/>
    </row>
    <row r="72" spans="1:4" ht="45" x14ac:dyDescent="0.25">
      <c r="A72" s="21" t="s">
        <v>354</v>
      </c>
      <c r="B72" s="11">
        <v>1.5</v>
      </c>
      <c r="C72" s="137"/>
      <c r="D72" s="137"/>
    </row>
    <row r="73" spans="1:4" ht="30" x14ac:dyDescent="0.25">
      <c r="A73" s="52" t="s">
        <v>85</v>
      </c>
      <c r="C73" s="137"/>
      <c r="D73" s="137"/>
    </row>
    <row r="74" spans="1:4" x14ac:dyDescent="0.25">
      <c r="A74" s="21" t="s">
        <v>86</v>
      </c>
      <c r="B74" s="11">
        <v>5</v>
      </c>
      <c r="C74" s="137"/>
      <c r="D74" s="137"/>
    </row>
    <row r="75" spans="1:4" x14ac:dyDescent="0.25">
      <c r="A75" s="21" t="s">
        <v>87</v>
      </c>
      <c r="B75" s="11">
        <v>50</v>
      </c>
      <c r="C75" s="137"/>
      <c r="D75" s="137"/>
    </row>
    <row r="76" spans="1:4" ht="30" x14ac:dyDescent="0.25">
      <c r="A76" s="21" t="s">
        <v>356</v>
      </c>
      <c r="B76" s="11" t="s">
        <v>355</v>
      </c>
      <c r="C76" s="137"/>
      <c r="D76" s="137"/>
    </row>
    <row r="77" spans="1:4" x14ac:dyDescent="0.25">
      <c r="A77" s="52" t="s">
        <v>88</v>
      </c>
      <c r="B77" s="11" t="s">
        <v>357</v>
      </c>
      <c r="C77" s="137"/>
      <c r="D77" s="137"/>
    </row>
    <row r="78" spans="1:4" x14ac:dyDescent="0.25">
      <c r="A78" s="52" t="s">
        <v>358</v>
      </c>
      <c r="C78" s="171" t="s">
        <v>440</v>
      </c>
      <c r="D78" s="137"/>
    </row>
    <row r="79" spans="1:4" ht="30" x14ac:dyDescent="0.25">
      <c r="A79" s="21" t="s">
        <v>89</v>
      </c>
      <c r="B79" s="11" t="s">
        <v>359</v>
      </c>
      <c r="C79" s="172">
        <v>147.25948727372966</v>
      </c>
      <c r="D79" s="137"/>
    </row>
    <row r="80" spans="1:4" x14ac:dyDescent="0.25">
      <c r="A80" s="21" t="s">
        <v>91</v>
      </c>
      <c r="B80" s="11">
        <v>125</v>
      </c>
      <c r="C80" s="172">
        <v>147.25948727372966</v>
      </c>
      <c r="D80" s="137"/>
    </row>
    <row r="81" spans="1:4" ht="30" x14ac:dyDescent="0.25">
      <c r="A81" s="21" t="s">
        <v>92</v>
      </c>
      <c r="B81" s="14" t="s">
        <v>439</v>
      </c>
      <c r="C81" s="173" t="s">
        <v>461</v>
      </c>
      <c r="D81" s="137"/>
    </row>
    <row r="82" spans="1:4" ht="30" x14ac:dyDescent="0.25">
      <c r="A82" s="52" t="s">
        <v>90</v>
      </c>
      <c r="C82" s="174"/>
      <c r="D82" s="137"/>
    </row>
    <row r="83" spans="1:4" x14ac:dyDescent="0.25">
      <c r="A83" s="21" t="s">
        <v>93</v>
      </c>
      <c r="B83" s="11">
        <v>35</v>
      </c>
      <c r="C83" s="137"/>
      <c r="D83" s="137"/>
    </row>
    <row r="84" spans="1:4" x14ac:dyDescent="0.25">
      <c r="A84" s="21" t="s">
        <v>94</v>
      </c>
      <c r="B84" s="11">
        <v>70</v>
      </c>
      <c r="C84" s="137"/>
      <c r="D84" s="137"/>
    </row>
    <row r="85" spans="1:4" x14ac:dyDescent="0.25">
      <c r="A85" s="52" t="s">
        <v>95</v>
      </c>
      <c r="C85" s="137"/>
      <c r="D85" s="137"/>
    </row>
    <row r="86" spans="1:4" x14ac:dyDescent="0.25">
      <c r="A86" s="21" t="s">
        <v>96</v>
      </c>
      <c r="B86" s="11">
        <v>990</v>
      </c>
      <c r="C86" s="137"/>
      <c r="D86" s="137"/>
    </row>
    <row r="87" spans="1:4" x14ac:dyDescent="0.25">
      <c r="A87" s="21" t="s">
        <v>97</v>
      </c>
      <c r="B87" s="11">
        <v>110</v>
      </c>
      <c r="C87" s="137"/>
      <c r="D87" s="137"/>
    </row>
    <row r="88" spans="1:4" x14ac:dyDescent="0.25">
      <c r="A88" s="21" t="s">
        <v>98</v>
      </c>
      <c r="B88" s="11">
        <v>4000</v>
      </c>
      <c r="C88" s="137"/>
      <c r="D88" s="137"/>
    </row>
    <row r="89" spans="1:4" x14ac:dyDescent="0.25">
      <c r="A89" s="21" t="s">
        <v>99</v>
      </c>
      <c r="B89" s="11">
        <v>180</v>
      </c>
      <c r="C89" s="137"/>
      <c r="D89" s="137"/>
    </row>
    <row r="90" spans="1:4" x14ac:dyDescent="0.25">
      <c r="A90" s="21" t="s">
        <v>100</v>
      </c>
      <c r="B90" s="11">
        <v>25</v>
      </c>
      <c r="C90" s="137"/>
      <c r="D90" s="137"/>
    </row>
    <row r="91" spans="1:4" ht="30" x14ac:dyDescent="0.25">
      <c r="A91" s="52" t="s">
        <v>104</v>
      </c>
      <c r="C91" s="137"/>
      <c r="D91" s="137"/>
    </row>
    <row r="92" spans="1:4" x14ac:dyDescent="0.25">
      <c r="A92" s="21" t="s">
        <v>101</v>
      </c>
      <c r="B92" s="11">
        <v>15</v>
      </c>
      <c r="C92" s="137"/>
      <c r="D92" s="137"/>
    </row>
    <row r="93" spans="1:4" x14ac:dyDescent="0.25">
      <c r="A93" s="21" t="s">
        <v>102</v>
      </c>
      <c r="B93" s="11">
        <v>150</v>
      </c>
      <c r="C93" s="137"/>
      <c r="D93" s="137"/>
    </row>
    <row r="94" spans="1:4" x14ac:dyDescent="0.25">
      <c r="A94" s="21" t="s">
        <v>103</v>
      </c>
      <c r="B94" s="11" t="s">
        <v>360</v>
      </c>
      <c r="C94" s="137"/>
      <c r="D94" s="137"/>
    </row>
    <row r="95" spans="1:4" x14ac:dyDescent="0.25">
      <c r="A95" s="52" t="s">
        <v>105</v>
      </c>
      <c r="B95" s="11">
        <v>75</v>
      </c>
      <c r="C95" s="137"/>
      <c r="D95" s="137"/>
    </row>
    <row r="96" spans="1:4" x14ac:dyDescent="0.25">
      <c r="A96" s="52"/>
      <c r="C96" s="137"/>
      <c r="D96" s="137"/>
    </row>
    <row r="97" spans="1:13" ht="30" x14ac:dyDescent="0.25">
      <c r="A97" s="10" t="s">
        <v>398</v>
      </c>
      <c r="C97" s="177" t="s">
        <v>440</v>
      </c>
      <c r="D97" s="137"/>
      <c r="E97" s="413" t="s">
        <v>399</v>
      </c>
      <c r="F97" s="413"/>
    </row>
    <row r="98" spans="1:13" x14ac:dyDescent="0.25">
      <c r="A98" s="21" t="s">
        <v>107</v>
      </c>
      <c r="B98" s="11" t="s">
        <v>361</v>
      </c>
      <c r="C98" s="141"/>
      <c r="D98" s="139" t="s">
        <v>428</v>
      </c>
      <c r="E98" s="65">
        <v>27.54</v>
      </c>
      <c r="F98" s="65" t="s">
        <v>400</v>
      </c>
      <c r="G98" s="65"/>
      <c r="H98" s="65"/>
      <c r="I98" s="71"/>
      <c r="J98" s="71"/>
      <c r="K98" s="71"/>
      <c r="L98" s="71"/>
      <c r="M98" s="71"/>
    </row>
    <row r="99" spans="1:13" x14ac:dyDescent="0.25">
      <c r="A99" s="21" t="s">
        <v>108</v>
      </c>
      <c r="C99" s="139"/>
      <c r="D99" s="128"/>
      <c r="E99" s="65"/>
      <c r="F99" s="65" t="s">
        <v>401</v>
      </c>
      <c r="G99" s="65"/>
      <c r="H99" s="65"/>
      <c r="I99" s="65"/>
      <c r="J99" s="65"/>
      <c r="K99" s="65"/>
    </row>
    <row r="100" spans="1:13" x14ac:dyDescent="0.25">
      <c r="A100" s="21" t="s">
        <v>121</v>
      </c>
      <c r="B100" s="11" t="s">
        <v>129</v>
      </c>
      <c r="C100" s="141">
        <v>3.5342276945695121</v>
      </c>
      <c r="D100" s="123"/>
      <c r="E100" s="66">
        <v>3.5342276945695121</v>
      </c>
      <c r="F100" s="137"/>
    </row>
    <row r="101" spans="1:13" x14ac:dyDescent="0.25">
      <c r="A101" s="21" t="s">
        <v>122</v>
      </c>
      <c r="B101" s="11" t="s">
        <v>130</v>
      </c>
      <c r="C101" s="141">
        <v>2.3561517963796748</v>
      </c>
      <c r="D101" s="123"/>
      <c r="E101" s="66">
        <v>2.3561517963796748</v>
      </c>
      <c r="F101" s="137"/>
    </row>
    <row r="102" spans="1:13" x14ac:dyDescent="0.25">
      <c r="A102" s="21" t="s">
        <v>123</v>
      </c>
      <c r="B102" s="11" t="s">
        <v>131</v>
      </c>
      <c r="C102" s="141">
        <v>1.1780758981898374</v>
      </c>
      <c r="D102" s="123"/>
      <c r="E102" s="66">
        <v>1.1780758981898374</v>
      </c>
      <c r="F102" s="137"/>
    </row>
    <row r="103" spans="1:13" x14ac:dyDescent="0.25">
      <c r="A103" s="21" t="s">
        <v>124</v>
      </c>
      <c r="B103" s="11" t="s">
        <v>132</v>
      </c>
      <c r="C103" s="141">
        <v>100.13645134613618</v>
      </c>
      <c r="D103" s="123"/>
      <c r="E103" s="66">
        <v>100.13645134613618</v>
      </c>
      <c r="F103" s="137"/>
    </row>
    <row r="104" spans="1:13" x14ac:dyDescent="0.25">
      <c r="A104" s="21" t="s">
        <v>125</v>
      </c>
      <c r="B104" s="11" t="s">
        <v>132</v>
      </c>
      <c r="C104" s="141">
        <v>100.13645134613618</v>
      </c>
      <c r="D104" s="123"/>
      <c r="E104" s="66">
        <v>100.13645134613618</v>
      </c>
      <c r="F104" s="137"/>
    </row>
    <row r="105" spans="1:13" x14ac:dyDescent="0.25">
      <c r="A105" s="21" t="s">
        <v>126</v>
      </c>
      <c r="B105" s="11" t="s">
        <v>133</v>
      </c>
      <c r="C105" s="141">
        <v>70.684553891390237</v>
      </c>
      <c r="D105" s="123"/>
      <c r="E105" s="66">
        <v>70.684553891390237</v>
      </c>
      <c r="F105" s="137"/>
    </row>
    <row r="106" spans="1:13" x14ac:dyDescent="0.25">
      <c r="A106" s="21" t="s">
        <v>128</v>
      </c>
      <c r="B106" s="11" t="s">
        <v>134</v>
      </c>
      <c r="C106" s="141">
        <v>35.342276945695119</v>
      </c>
      <c r="D106" s="123"/>
      <c r="E106" s="66">
        <v>35.342276945695119</v>
      </c>
      <c r="F106" s="137"/>
    </row>
    <row r="107" spans="1:13" x14ac:dyDescent="0.25">
      <c r="A107" s="21" t="s">
        <v>127</v>
      </c>
      <c r="B107" s="11" t="s">
        <v>135</v>
      </c>
      <c r="C107" s="141">
        <v>82.46531287328861</v>
      </c>
      <c r="D107" s="123"/>
      <c r="E107" s="66">
        <v>82.46531287328861</v>
      </c>
      <c r="F107" s="137"/>
    </row>
    <row r="108" spans="1:13" x14ac:dyDescent="0.25">
      <c r="A108" s="21" t="s">
        <v>109</v>
      </c>
      <c r="B108" s="11" t="s">
        <v>136</v>
      </c>
      <c r="C108" s="141"/>
      <c r="D108" s="123"/>
      <c r="E108" s="66"/>
      <c r="F108" s="137"/>
    </row>
    <row r="109" spans="1:13" ht="30" x14ac:dyDescent="0.25">
      <c r="A109" s="21" t="s">
        <v>110</v>
      </c>
      <c r="B109" s="11" t="s">
        <v>137</v>
      </c>
      <c r="C109" s="140">
        <v>58.903794909491872</v>
      </c>
      <c r="D109" s="122"/>
      <c r="E109" s="75">
        <v>58.903794909491872</v>
      </c>
      <c r="F109" s="137"/>
    </row>
    <row r="110" spans="1:13" x14ac:dyDescent="0.25">
      <c r="A110" s="21" t="s">
        <v>111</v>
      </c>
      <c r="B110" s="11">
        <v>20</v>
      </c>
      <c r="C110" s="140">
        <v>23.561517963796746</v>
      </c>
      <c r="D110" s="122"/>
      <c r="E110" s="75">
        <v>23.561517963796746</v>
      </c>
      <c r="F110" s="137"/>
    </row>
    <row r="111" spans="1:13" ht="30" x14ac:dyDescent="0.25">
      <c r="A111" s="10" t="s">
        <v>112</v>
      </c>
      <c r="B111" s="17"/>
      <c r="C111" s="128"/>
      <c r="D111" s="128"/>
      <c r="E111" s="137"/>
      <c r="F111" s="137"/>
    </row>
    <row r="112" spans="1:13" x14ac:dyDescent="0.25">
      <c r="A112" s="72" t="s">
        <v>397</v>
      </c>
      <c r="C112" s="128"/>
      <c r="D112" s="128"/>
      <c r="E112" s="137"/>
      <c r="F112" s="137"/>
    </row>
    <row r="113" spans="1:5" x14ac:dyDescent="0.25">
      <c r="A113" s="21" t="s">
        <v>116</v>
      </c>
      <c r="B113" s="11" t="s">
        <v>375</v>
      </c>
      <c r="C113" s="142">
        <v>1.7671138472847561</v>
      </c>
      <c r="D113" s="127"/>
      <c r="E113" s="67">
        <v>1.7671138472847561</v>
      </c>
    </row>
    <row r="114" spans="1:5" x14ac:dyDescent="0.25">
      <c r="A114" s="73" t="s">
        <v>21</v>
      </c>
    </row>
    <row r="115" spans="1:5" x14ac:dyDescent="0.25">
      <c r="A115" s="6" t="s">
        <v>113</v>
      </c>
    </row>
    <row r="116" spans="1:5" ht="30" x14ac:dyDescent="0.25">
      <c r="A116" s="6" t="s">
        <v>114</v>
      </c>
    </row>
    <row r="117" spans="1:5" ht="30" x14ac:dyDescent="0.25">
      <c r="A117" s="6" t="s">
        <v>115</v>
      </c>
    </row>
    <row r="119" spans="1:5" ht="30" x14ac:dyDescent="0.25">
      <c r="A119" s="10" t="s">
        <v>138</v>
      </c>
      <c r="C119" s="143" t="s">
        <v>438</v>
      </c>
    </row>
    <row r="120" spans="1:5" ht="30" x14ac:dyDescent="0.25">
      <c r="A120" s="6" t="s">
        <v>141</v>
      </c>
      <c r="B120" s="14" t="s">
        <v>383</v>
      </c>
      <c r="C120" t="s">
        <v>376</v>
      </c>
      <c r="D120" t="s">
        <v>159</v>
      </c>
    </row>
    <row r="121" spans="1:5" x14ac:dyDescent="0.25">
      <c r="A121" s="6" t="s">
        <v>144</v>
      </c>
      <c r="B121" s="11">
        <v>88</v>
      </c>
      <c r="C121" s="4">
        <v>572</v>
      </c>
      <c r="D121" s="1">
        <v>181.5</v>
      </c>
    </row>
    <row r="122" spans="1:5" x14ac:dyDescent="0.25">
      <c r="A122" s="6" t="s">
        <v>145</v>
      </c>
      <c r="B122" s="11">
        <v>93.5</v>
      </c>
      <c r="C122" s="4">
        <v>583</v>
      </c>
      <c r="D122" s="1">
        <v>181.5</v>
      </c>
    </row>
    <row r="123" spans="1:5" x14ac:dyDescent="0.25">
      <c r="A123" s="6" t="s">
        <v>146</v>
      </c>
      <c r="B123" s="11">
        <v>93.5</v>
      </c>
      <c r="C123" s="4">
        <v>517</v>
      </c>
      <c r="D123" s="1">
        <v>181.5</v>
      </c>
    </row>
    <row r="124" spans="1:5" x14ac:dyDescent="0.25">
      <c r="A124" s="6" t="s">
        <v>384</v>
      </c>
      <c r="B124" s="11">
        <v>33</v>
      </c>
      <c r="C124" s="4">
        <v>187</v>
      </c>
      <c r="D124" s="1">
        <v>93.5</v>
      </c>
    </row>
    <row r="125" spans="1:5" x14ac:dyDescent="0.25">
      <c r="A125" s="6" t="s">
        <v>148</v>
      </c>
      <c r="B125" s="11">
        <v>44</v>
      </c>
      <c r="C125" s="4">
        <v>220</v>
      </c>
      <c r="D125" s="1">
        <v>93.5</v>
      </c>
    </row>
    <row r="126" spans="1:5" x14ac:dyDescent="0.25">
      <c r="A126" s="6" t="s">
        <v>149</v>
      </c>
      <c r="B126" s="11">
        <v>38.5</v>
      </c>
      <c r="C126" s="4">
        <v>220</v>
      </c>
      <c r="D126" s="1">
        <v>93.5</v>
      </c>
    </row>
    <row r="127" spans="1:5" x14ac:dyDescent="0.25">
      <c r="A127" s="6" t="s">
        <v>150</v>
      </c>
      <c r="B127" s="11">
        <v>63.25</v>
      </c>
      <c r="C127" s="4">
        <v>345</v>
      </c>
      <c r="D127" s="1">
        <v>189.75</v>
      </c>
    </row>
    <row r="128" spans="1:5" x14ac:dyDescent="0.25">
      <c r="A128" s="6" t="s">
        <v>151</v>
      </c>
      <c r="B128" s="11">
        <v>40.25</v>
      </c>
      <c r="C128" s="4">
        <v>230</v>
      </c>
      <c r="D128" s="1">
        <v>97.75</v>
      </c>
    </row>
    <row r="129" spans="1:4" x14ac:dyDescent="0.25">
      <c r="A129" s="6" t="s">
        <v>152</v>
      </c>
      <c r="B129" s="11">
        <v>40.25</v>
      </c>
      <c r="C129" s="4">
        <v>230</v>
      </c>
      <c r="D129" s="1">
        <v>97.75</v>
      </c>
    </row>
    <row r="130" spans="1:4" x14ac:dyDescent="0.25">
      <c r="A130" s="6" t="s">
        <v>153</v>
      </c>
      <c r="B130" s="11">
        <v>55</v>
      </c>
      <c r="C130" s="4">
        <v>330</v>
      </c>
      <c r="D130" s="1">
        <v>181.5</v>
      </c>
    </row>
    <row r="131" spans="1:4" x14ac:dyDescent="0.25">
      <c r="A131" s="6" t="s">
        <v>154</v>
      </c>
      <c r="B131" s="11">
        <v>60.5</v>
      </c>
      <c r="C131" s="4">
        <v>330</v>
      </c>
      <c r="D131" s="1">
        <v>181.5</v>
      </c>
    </row>
    <row r="132" spans="1:4" x14ac:dyDescent="0.25">
      <c r="A132" s="6" t="s">
        <v>155</v>
      </c>
      <c r="B132" s="11">
        <v>77</v>
      </c>
      <c r="C132" s="1">
        <v>302.5</v>
      </c>
      <c r="D132" s="60">
        <v>148.5</v>
      </c>
    </row>
    <row r="133" spans="1:4" x14ac:dyDescent="0.25">
      <c r="A133" s="6" t="s">
        <v>156</v>
      </c>
      <c r="B133" s="11">
        <v>40</v>
      </c>
      <c r="C133" s="4">
        <v>160</v>
      </c>
      <c r="D133" s="4">
        <v>80</v>
      </c>
    </row>
    <row r="134" spans="1:4" x14ac:dyDescent="0.25">
      <c r="A134" s="6" t="s">
        <v>157</v>
      </c>
      <c r="B134" s="11">
        <v>50</v>
      </c>
      <c r="C134" s="4">
        <v>200</v>
      </c>
      <c r="D134" s="4">
        <v>150</v>
      </c>
    </row>
    <row r="135" spans="1:4" x14ac:dyDescent="0.25">
      <c r="A135" s="6" t="s">
        <v>377</v>
      </c>
      <c r="B135" s="11">
        <v>0.5</v>
      </c>
      <c r="C135" s="4">
        <v>2</v>
      </c>
      <c r="D135" s="4">
        <v>1</v>
      </c>
    </row>
    <row r="137" spans="1:4" x14ac:dyDescent="0.25">
      <c r="A137" s="10" t="s">
        <v>160</v>
      </c>
    </row>
    <row r="139" spans="1:4" x14ac:dyDescent="0.25">
      <c r="A139" s="6" t="s">
        <v>139</v>
      </c>
      <c r="B139" s="11" t="s">
        <v>140</v>
      </c>
      <c r="C139" s="143" t="s">
        <v>438</v>
      </c>
    </row>
    <row r="140" spans="1:4" x14ac:dyDescent="0.25">
      <c r="A140" s="6" t="s">
        <v>161</v>
      </c>
      <c r="B140" s="11">
        <v>2.75</v>
      </c>
    </row>
    <row r="141" spans="1:4" x14ac:dyDescent="0.25">
      <c r="A141" s="6" t="s">
        <v>162</v>
      </c>
      <c r="B141" s="18">
        <v>2.2000000000000002</v>
      </c>
    </row>
    <row r="142" spans="1:4" x14ac:dyDescent="0.25">
      <c r="A142" s="6" t="s">
        <v>163</v>
      </c>
      <c r="B142" s="19">
        <v>2.2000000000000002</v>
      </c>
    </row>
    <row r="143" spans="1:4" x14ac:dyDescent="0.25">
      <c r="A143" s="6" t="s">
        <v>164</v>
      </c>
      <c r="B143" s="19">
        <v>5</v>
      </c>
    </row>
    <row r="144" spans="1:4" ht="30" x14ac:dyDescent="0.25">
      <c r="A144" s="6" t="s">
        <v>165</v>
      </c>
      <c r="B144" s="13" t="s">
        <v>188</v>
      </c>
    </row>
    <row r="145" spans="1:2" ht="30" x14ac:dyDescent="0.25">
      <c r="A145" s="6" t="s">
        <v>166</v>
      </c>
      <c r="B145" s="13" t="s">
        <v>189</v>
      </c>
    </row>
    <row r="146" spans="1:2" x14ac:dyDescent="0.25">
      <c r="A146" s="6" t="s">
        <v>167</v>
      </c>
      <c r="B146" s="11" t="s">
        <v>183</v>
      </c>
    </row>
    <row r="147" spans="1:2" ht="30" x14ac:dyDescent="0.25">
      <c r="A147" s="6" t="s">
        <v>168</v>
      </c>
      <c r="B147" s="14" t="s">
        <v>460</v>
      </c>
    </row>
    <row r="148" spans="1:2" ht="30" x14ac:dyDescent="0.25">
      <c r="A148" s="6" t="s">
        <v>169</v>
      </c>
      <c r="B148" s="14" t="s">
        <v>191</v>
      </c>
    </row>
    <row r="149" spans="1:2" ht="30" x14ac:dyDescent="0.25">
      <c r="A149" s="6" t="s">
        <v>170</v>
      </c>
      <c r="B149" s="14" t="s">
        <v>192</v>
      </c>
    </row>
    <row r="150" spans="1:2" ht="30" x14ac:dyDescent="0.25">
      <c r="A150" s="6" t="s">
        <v>171</v>
      </c>
      <c r="B150" s="14" t="s">
        <v>193</v>
      </c>
    </row>
    <row r="151" spans="1:2" ht="45" x14ac:dyDescent="0.25">
      <c r="A151" s="6" t="s">
        <v>172</v>
      </c>
      <c r="B151" s="14" t="s">
        <v>348</v>
      </c>
    </row>
    <row r="152" spans="1:2" x14ac:dyDescent="0.25">
      <c r="A152" s="6" t="s">
        <v>173</v>
      </c>
      <c r="B152" s="11">
        <v>5.5</v>
      </c>
    </row>
    <row r="153" spans="1:2" ht="30" x14ac:dyDescent="0.25">
      <c r="A153" s="6" t="s">
        <v>174</v>
      </c>
      <c r="B153" s="14" t="s">
        <v>194</v>
      </c>
    </row>
    <row r="154" spans="1:2" x14ac:dyDescent="0.25">
      <c r="A154" s="6" t="s">
        <v>175</v>
      </c>
      <c r="B154" s="11">
        <v>10</v>
      </c>
    </row>
    <row r="155" spans="1:2" x14ac:dyDescent="0.25">
      <c r="A155" s="53" t="s">
        <v>176</v>
      </c>
    </row>
    <row r="156" spans="1:2" x14ac:dyDescent="0.25">
      <c r="A156" s="6" t="s">
        <v>177</v>
      </c>
      <c r="B156" s="11">
        <v>25</v>
      </c>
    </row>
    <row r="157" spans="1:2" x14ac:dyDescent="0.25">
      <c r="A157" s="6" t="s">
        <v>178</v>
      </c>
      <c r="B157" s="11">
        <v>75</v>
      </c>
    </row>
    <row r="158" spans="1:2" x14ac:dyDescent="0.25">
      <c r="A158" s="6" t="s">
        <v>179</v>
      </c>
      <c r="B158" s="11">
        <v>150</v>
      </c>
    </row>
    <row r="159" spans="1:2" x14ac:dyDescent="0.25">
      <c r="A159" s="6" t="s">
        <v>180</v>
      </c>
      <c r="B159" s="11" t="s">
        <v>184</v>
      </c>
    </row>
    <row r="160" spans="1:2" x14ac:dyDescent="0.25">
      <c r="A160" s="6" t="s">
        <v>181</v>
      </c>
      <c r="B160" s="11">
        <v>15</v>
      </c>
    </row>
    <row r="161" spans="1:4" ht="30" x14ac:dyDescent="0.25">
      <c r="A161" s="53" t="s">
        <v>182</v>
      </c>
    </row>
    <row r="162" spans="1:4" ht="135" x14ac:dyDescent="0.25">
      <c r="A162" s="54" t="s">
        <v>187</v>
      </c>
      <c r="B162" s="15" t="s">
        <v>362</v>
      </c>
    </row>
    <row r="163" spans="1:4" ht="135" x14ac:dyDescent="0.25">
      <c r="A163" s="55" t="s">
        <v>185</v>
      </c>
      <c r="B163" s="14" t="s">
        <v>195</v>
      </c>
    </row>
    <row r="164" spans="1:4" x14ac:dyDescent="0.25">
      <c r="A164" s="6" t="s">
        <v>186</v>
      </c>
      <c r="B164" s="11">
        <v>175</v>
      </c>
    </row>
    <row r="165" spans="1:4" ht="90" x14ac:dyDescent="0.25">
      <c r="A165" s="54" t="s">
        <v>196</v>
      </c>
      <c r="B165" s="15" t="s">
        <v>197</v>
      </c>
    </row>
    <row r="166" spans="1:4" x14ac:dyDescent="0.25">
      <c r="A166" s="6" t="s">
        <v>198</v>
      </c>
      <c r="B166" s="11" t="s">
        <v>363</v>
      </c>
    </row>
    <row r="168" spans="1:4" x14ac:dyDescent="0.25">
      <c r="A168" s="10" t="s">
        <v>203</v>
      </c>
    </row>
    <row r="169" spans="1:4" x14ac:dyDescent="0.25">
      <c r="A169" s="6" t="s">
        <v>199</v>
      </c>
      <c r="C169" t="s">
        <v>432</v>
      </c>
    </row>
    <row r="170" spans="1:4" x14ac:dyDescent="0.25">
      <c r="A170" s="6" t="s">
        <v>200</v>
      </c>
      <c r="B170" s="11" t="s">
        <v>208</v>
      </c>
    </row>
    <row r="171" spans="1:4" x14ac:dyDescent="0.25">
      <c r="A171" s="6" t="s">
        <v>201</v>
      </c>
      <c r="B171" s="11" t="s">
        <v>209</v>
      </c>
      <c r="D171" t="s">
        <v>80</v>
      </c>
    </row>
    <row r="172" spans="1:4" x14ac:dyDescent="0.25">
      <c r="A172" s="6" t="s">
        <v>202</v>
      </c>
      <c r="B172" s="11" t="s">
        <v>210</v>
      </c>
    </row>
    <row r="173" spans="1:4" x14ac:dyDescent="0.25">
      <c r="A173" s="6" t="s">
        <v>204</v>
      </c>
    </row>
    <row r="174" spans="1:4" x14ac:dyDescent="0.25">
      <c r="A174" s="6" t="s">
        <v>205</v>
      </c>
      <c r="B174" s="11" t="s">
        <v>211</v>
      </c>
    </row>
    <row r="175" spans="1:4" x14ac:dyDescent="0.25">
      <c r="A175" s="6" t="s">
        <v>206</v>
      </c>
      <c r="B175" s="11" t="s">
        <v>212</v>
      </c>
      <c r="C175" t="s">
        <v>80</v>
      </c>
    </row>
    <row r="176" spans="1:4" x14ac:dyDescent="0.25">
      <c r="A176" s="6" t="s">
        <v>207</v>
      </c>
      <c r="B176" s="11" t="s">
        <v>213</v>
      </c>
    </row>
    <row r="177" spans="1:5" x14ac:dyDescent="0.25">
      <c r="A177" s="6" t="s">
        <v>215</v>
      </c>
      <c r="B177" s="11" t="s">
        <v>214</v>
      </c>
    </row>
    <row r="178" spans="1:5" x14ac:dyDescent="0.25">
      <c r="A178" s="6" t="s">
        <v>216</v>
      </c>
      <c r="B178" s="11" t="s">
        <v>217</v>
      </c>
    </row>
    <row r="179" spans="1:5" ht="30" x14ac:dyDescent="0.25">
      <c r="A179" s="56" t="s">
        <v>218</v>
      </c>
      <c r="B179" s="14" t="s">
        <v>219</v>
      </c>
    </row>
    <row r="180" spans="1:5" ht="45" x14ac:dyDescent="0.25">
      <c r="A180" s="54" t="s">
        <v>220</v>
      </c>
      <c r="B180" s="14" t="s">
        <v>221</v>
      </c>
    </row>
    <row r="181" spans="1:5" ht="30" x14ac:dyDescent="0.25">
      <c r="A181" s="10" t="s">
        <v>222</v>
      </c>
      <c r="B181" s="151" t="s">
        <v>441</v>
      </c>
    </row>
    <row r="182" spans="1:5" x14ac:dyDescent="0.25">
      <c r="A182" s="6" t="s">
        <v>139</v>
      </c>
      <c r="B182" s="11" t="s">
        <v>223</v>
      </c>
      <c r="C182" t="s">
        <v>224</v>
      </c>
      <c r="D182" t="s">
        <v>225</v>
      </c>
      <c r="E182" s="132" t="s">
        <v>429</v>
      </c>
    </row>
    <row r="183" spans="1:5" ht="60" x14ac:dyDescent="0.25">
      <c r="A183" s="6" t="s">
        <v>226</v>
      </c>
      <c r="B183" s="11">
        <v>330</v>
      </c>
      <c r="C183" s="4">
        <v>990</v>
      </c>
      <c r="D183" s="4">
        <v>2200</v>
      </c>
    </row>
    <row r="184" spans="1:5" ht="30" x14ac:dyDescent="0.25">
      <c r="A184" s="6" t="s">
        <v>227</v>
      </c>
      <c r="B184" s="11">
        <v>495</v>
      </c>
      <c r="C184" s="4">
        <v>1375</v>
      </c>
    </row>
    <row r="185" spans="1:5" x14ac:dyDescent="0.25">
      <c r="A185" s="6" t="s">
        <v>228</v>
      </c>
      <c r="B185" s="11">
        <v>165</v>
      </c>
      <c r="C185" s="4">
        <v>330</v>
      </c>
    </row>
    <row r="186" spans="1:5" ht="30" x14ac:dyDescent="0.25">
      <c r="A186" s="6" t="s">
        <v>229</v>
      </c>
      <c r="B186" s="11">
        <v>220</v>
      </c>
      <c r="C186" s="4">
        <v>330</v>
      </c>
      <c r="D186" s="4">
        <v>500</v>
      </c>
    </row>
    <row r="187" spans="1:5" ht="60" x14ac:dyDescent="0.25">
      <c r="A187" s="6" t="s">
        <v>230</v>
      </c>
      <c r="D187" s="4">
        <v>50</v>
      </c>
    </row>
    <row r="189" spans="1:5" ht="30" x14ac:dyDescent="0.25">
      <c r="A189" s="6" t="s">
        <v>234</v>
      </c>
    </row>
    <row r="190" spans="1:5" x14ac:dyDescent="0.25">
      <c r="A190" s="6" t="s">
        <v>235</v>
      </c>
      <c r="B190" s="11">
        <v>100</v>
      </c>
    </row>
    <row r="191" spans="1:5" x14ac:dyDescent="0.25">
      <c r="A191" s="6" t="s">
        <v>364</v>
      </c>
      <c r="B191" s="11" t="s">
        <v>236</v>
      </c>
    </row>
    <row r="192" spans="1:5" x14ac:dyDescent="0.25">
      <c r="A192" s="6" t="s">
        <v>231</v>
      </c>
      <c r="B192" s="11">
        <v>12.5</v>
      </c>
    </row>
    <row r="193" spans="1:4" x14ac:dyDescent="0.25">
      <c r="A193" s="6" t="s">
        <v>232</v>
      </c>
      <c r="B193" s="11">
        <v>5</v>
      </c>
    </row>
    <row r="194" spans="1:4" x14ac:dyDescent="0.25">
      <c r="A194" s="6" t="s">
        <v>233</v>
      </c>
      <c r="B194" s="11">
        <v>2</v>
      </c>
    </row>
    <row r="195" spans="1:4" x14ac:dyDescent="0.25">
      <c r="A195" s="6" t="s">
        <v>238</v>
      </c>
      <c r="B195" s="11" t="s">
        <v>237</v>
      </c>
    </row>
    <row r="197" spans="1:4" ht="30" x14ac:dyDescent="0.25">
      <c r="A197" s="10" t="s">
        <v>239</v>
      </c>
      <c r="B197" s="152" t="s">
        <v>441</v>
      </c>
    </row>
    <row r="198" spans="1:4" x14ac:dyDescent="0.25">
      <c r="A198" s="6" t="s">
        <v>240</v>
      </c>
      <c r="B198" s="11" t="s">
        <v>241</v>
      </c>
      <c r="C198" t="s">
        <v>242</v>
      </c>
      <c r="D198" s="132"/>
    </row>
    <row r="199" spans="1:4" ht="30" x14ac:dyDescent="0.25">
      <c r="A199" s="6" t="s">
        <v>250</v>
      </c>
      <c r="B199" s="11" t="s">
        <v>246</v>
      </c>
      <c r="C199" s="1">
        <v>0.3</v>
      </c>
    </row>
    <row r="200" spans="1:4" ht="30" x14ac:dyDescent="0.25">
      <c r="A200" s="6" t="s">
        <v>251</v>
      </c>
      <c r="B200" s="11" t="s">
        <v>247</v>
      </c>
      <c r="C200" s="5" t="s">
        <v>119</v>
      </c>
    </row>
    <row r="201" spans="1:4" ht="75" x14ac:dyDescent="0.25">
      <c r="A201" s="55" t="s">
        <v>252</v>
      </c>
      <c r="B201" s="14" t="s">
        <v>248</v>
      </c>
      <c r="C201" s="8" t="s">
        <v>119</v>
      </c>
    </row>
    <row r="202" spans="1:4" x14ac:dyDescent="0.25">
      <c r="A202" s="6" t="s">
        <v>253</v>
      </c>
      <c r="B202" s="11" t="s">
        <v>249</v>
      </c>
      <c r="C202" t="s">
        <v>243</v>
      </c>
    </row>
    <row r="203" spans="1:4" x14ac:dyDescent="0.25">
      <c r="A203" s="6" t="s">
        <v>254</v>
      </c>
      <c r="B203" s="11" t="s">
        <v>249</v>
      </c>
      <c r="C203" t="s">
        <v>244</v>
      </c>
    </row>
    <row r="204" spans="1:4" x14ac:dyDescent="0.25">
      <c r="A204" s="6" t="s">
        <v>255</v>
      </c>
      <c r="B204" s="11" t="s">
        <v>249</v>
      </c>
      <c r="C204" s="1">
        <v>0.15</v>
      </c>
    </row>
    <row r="205" spans="1:4" x14ac:dyDescent="0.25">
      <c r="A205" s="6" t="s">
        <v>258</v>
      </c>
      <c r="B205" s="11" t="s">
        <v>249</v>
      </c>
      <c r="C205" s="1">
        <v>0.62</v>
      </c>
    </row>
    <row r="206" spans="1:4" x14ac:dyDescent="0.25">
      <c r="A206" s="6" t="s">
        <v>256</v>
      </c>
      <c r="B206" s="11" t="s">
        <v>249</v>
      </c>
      <c r="C206" s="1">
        <v>0.2</v>
      </c>
    </row>
    <row r="207" spans="1:4" x14ac:dyDescent="0.25">
      <c r="A207" s="6" t="s">
        <v>257</v>
      </c>
      <c r="B207" s="11" t="s">
        <v>249</v>
      </c>
      <c r="C207" s="1">
        <v>1.04</v>
      </c>
    </row>
    <row r="208" spans="1:4" x14ac:dyDescent="0.25">
      <c r="A208" s="6" t="s">
        <v>259</v>
      </c>
      <c r="B208" s="11" t="s">
        <v>249</v>
      </c>
      <c r="C208" t="s">
        <v>119</v>
      </c>
    </row>
    <row r="209" spans="1:4" x14ac:dyDescent="0.25">
      <c r="A209" s="6" t="s">
        <v>260</v>
      </c>
      <c r="B209" s="11" t="s">
        <v>249</v>
      </c>
      <c r="C209" s="1">
        <v>1.4</v>
      </c>
    </row>
    <row r="210" spans="1:4" ht="30" x14ac:dyDescent="0.25">
      <c r="A210" s="6" t="s">
        <v>261</v>
      </c>
      <c r="B210" s="11" t="s">
        <v>249</v>
      </c>
      <c r="C210" s="7" t="s">
        <v>245</v>
      </c>
    </row>
    <row r="212" spans="1:4" x14ac:dyDescent="0.25">
      <c r="A212" s="10" t="s">
        <v>385</v>
      </c>
    </row>
    <row r="213" spans="1:4" x14ac:dyDescent="0.25">
      <c r="A213" s="6" t="s">
        <v>262</v>
      </c>
      <c r="B213" s="11" t="s">
        <v>265</v>
      </c>
    </row>
    <row r="214" spans="1:4" x14ac:dyDescent="0.25">
      <c r="A214" s="6" t="s">
        <v>263</v>
      </c>
      <c r="B214" s="11" t="s">
        <v>264</v>
      </c>
    </row>
    <row r="215" spans="1:4" ht="30" x14ac:dyDescent="0.25">
      <c r="A215" s="10" t="s">
        <v>266</v>
      </c>
      <c r="B215" s="14" t="s">
        <v>378</v>
      </c>
    </row>
    <row r="216" spans="1:4" s="20" customFormat="1" x14ac:dyDescent="0.25">
      <c r="A216" s="57"/>
      <c r="B216" s="22"/>
    </row>
    <row r="217" spans="1:4" x14ac:dyDescent="0.25">
      <c r="A217" s="10" t="s">
        <v>267</v>
      </c>
      <c r="C217" s="143" t="s">
        <v>442</v>
      </c>
    </row>
    <row r="218" spans="1:4" x14ac:dyDescent="0.25">
      <c r="A218" s="21" t="s">
        <v>262</v>
      </c>
      <c r="B218" s="11" t="s">
        <v>268</v>
      </c>
    </row>
    <row r="219" spans="1:4" x14ac:dyDescent="0.25">
      <c r="A219" s="52" t="s">
        <v>263</v>
      </c>
      <c r="B219" s="11" t="s">
        <v>269</v>
      </c>
    </row>
    <row r="220" spans="1:4" x14ac:dyDescent="0.25">
      <c r="A220" s="52"/>
    </row>
    <row r="221" spans="1:4" x14ac:dyDescent="0.25">
      <c r="A221" s="59" t="s">
        <v>270</v>
      </c>
      <c r="B221" s="9"/>
      <c r="C221" s="126"/>
      <c r="D221" s="150" t="s">
        <v>443</v>
      </c>
    </row>
    <row r="222" spans="1:4" x14ac:dyDescent="0.25">
      <c r="A222" s="52" t="s">
        <v>271</v>
      </c>
      <c r="B222" s="11" t="s">
        <v>272</v>
      </c>
      <c r="C222" s="127"/>
      <c r="D222" s="141">
        <v>176.71138472847559</v>
      </c>
    </row>
    <row r="223" spans="1:4" ht="30" x14ac:dyDescent="0.25">
      <c r="A223" s="21" t="s">
        <v>379</v>
      </c>
      <c r="B223" s="11">
        <v>50</v>
      </c>
      <c r="C223" s="127"/>
      <c r="D223" s="141">
        <v>58.903794909491872</v>
      </c>
    </row>
    <row r="224" spans="1:4" ht="30" x14ac:dyDescent="0.25">
      <c r="A224" s="21" t="s">
        <v>380</v>
      </c>
      <c r="B224" s="11">
        <v>30</v>
      </c>
      <c r="C224" s="127"/>
      <c r="D224" s="141">
        <v>35.342276945695119</v>
      </c>
    </row>
    <row r="225" spans="1:4" ht="30" x14ac:dyDescent="0.25">
      <c r="A225" s="21" t="s">
        <v>381</v>
      </c>
      <c r="B225" s="11">
        <v>25</v>
      </c>
      <c r="C225" s="127"/>
      <c r="D225" s="141">
        <v>29.451897454745936</v>
      </c>
    </row>
    <row r="226" spans="1:4" x14ac:dyDescent="0.25">
      <c r="C226" s="128"/>
      <c r="D226" s="141"/>
    </row>
    <row r="227" spans="1:4" x14ac:dyDescent="0.25">
      <c r="A227" s="6" t="s">
        <v>365</v>
      </c>
      <c r="C227" s="128"/>
      <c r="D227" s="141"/>
    </row>
    <row r="228" spans="1:4" x14ac:dyDescent="0.25">
      <c r="A228" s="6" t="s">
        <v>276</v>
      </c>
      <c r="B228" s="11">
        <v>13</v>
      </c>
      <c r="C228" s="127"/>
      <c r="D228" s="141">
        <v>15.314986676467885</v>
      </c>
    </row>
    <row r="229" spans="1:4" x14ac:dyDescent="0.25">
      <c r="A229" s="6" t="s">
        <v>277</v>
      </c>
      <c r="B229" s="11">
        <v>6.5</v>
      </c>
      <c r="C229" s="127"/>
      <c r="D229" s="141">
        <v>7.6574933382339427</v>
      </c>
    </row>
    <row r="230" spans="1:4" x14ac:dyDescent="0.25">
      <c r="A230" s="6" t="s">
        <v>278</v>
      </c>
      <c r="B230" s="11">
        <v>3.3</v>
      </c>
      <c r="C230" s="127"/>
      <c r="D230" s="141">
        <v>3.8876504640264633</v>
      </c>
    </row>
    <row r="231" spans="1:4" x14ac:dyDescent="0.25">
      <c r="A231" s="6" t="s">
        <v>279</v>
      </c>
      <c r="B231" s="11">
        <v>5</v>
      </c>
      <c r="C231" s="127"/>
      <c r="D231" s="141">
        <v>5.8903794909491864</v>
      </c>
    </row>
    <row r="232" spans="1:4" x14ac:dyDescent="0.25">
      <c r="C232" s="128"/>
      <c r="D232" s="141"/>
    </row>
    <row r="233" spans="1:4" ht="30" x14ac:dyDescent="0.25">
      <c r="A233" s="10" t="s">
        <v>280</v>
      </c>
      <c r="C233" s="128"/>
      <c r="D233" s="63"/>
    </row>
    <row r="234" spans="1:4" ht="45" x14ac:dyDescent="0.25">
      <c r="A234" s="6" t="s">
        <v>366</v>
      </c>
      <c r="B234"/>
      <c r="C234" s="128"/>
      <c r="D234" s="63"/>
    </row>
    <row r="235" spans="1:4" x14ac:dyDescent="0.25">
      <c r="A235" s="6" t="s">
        <v>281</v>
      </c>
      <c r="B235" s="11">
        <v>300</v>
      </c>
      <c r="C235" s="127"/>
      <c r="D235" s="141">
        <v>353.42276945695119</v>
      </c>
    </row>
    <row r="236" spans="1:4" x14ac:dyDescent="0.25">
      <c r="A236" s="6" t="s">
        <v>382</v>
      </c>
      <c r="B236" s="11">
        <v>450</v>
      </c>
      <c r="C236" s="127"/>
      <c r="D236" s="141">
        <v>530.13415418542684</v>
      </c>
    </row>
    <row r="237" spans="1:4" x14ac:dyDescent="0.25">
      <c r="C237" s="128"/>
      <c r="D237" s="141"/>
    </row>
    <row r="238" spans="1:4" ht="30" x14ac:dyDescent="0.25">
      <c r="A238" s="10" t="s">
        <v>283</v>
      </c>
      <c r="C238" s="128"/>
      <c r="D238" s="141"/>
    </row>
    <row r="239" spans="1:4" ht="30" x14ac:dyDescent="0.25">
      <c r="A239" s="47" t="s">
        <v>393</v>
      </c>
      <c r="B239" s="42">
        <v>40</v>
      </c>
      <c r="C239" s="125"/>
      <c r="D239" s="149">
        <v>47.123035927593492</v>
      </c>
    </row>
    <row r="240" spans="1:4" ht="45" x14ac:dyDescent="0.25">
      <c r="A240" s="47" t="s">
        <v>390</v>
      </c>
      <c r="B240" s="42">
        <v>25</v>
      </c>
      <c r="C240" s="125"/>
      <c r="D240" s="149">
        <v>29.451897454745936</v>
      </c>
    </row>
    <row r="241" spans="1:4" ht="45" x14ac:dyDescent="0.25">
      <c r="A241" s="47" t="s">
        <v>391</v>
      </c>
      <c r="B241" s="42">
        <v>27</v>
      </c>
      <c r="C241" s="125"/>
      <c r="D241" s="149">
        <v>31.80804925112561</v>
      </c>
    </row>
    <row r="242" spans="1:4" x14ac:dyDescent="0.25">
      <c r="A242" s="47" t="s">
        <v>392</v>
      </c>
      <c r="B242" s="42">
        <v>3</v>
      </c>
      <c r="C242" s="125"/>
      <c r="D242" s="141">
        <v>3.5342276945695121</v>
      </c>
    </row>
    <row r="243" spans="1:4" x14ac:dyDescent="0.25">
      <c r="A243" s="23"/>
      <c r="B243" s="15"/>
      <c r="C243" s="128"/>
      <c r="D243" s="141"/>
    </row>
    <row r="244" spans="1:4" x14ac:dyDescent="0.25">
      <c r="B244" s="12"/>
      <c r="C244" s="128"/>
      <c r="D244" s="141"/>
    </row>
    <row r="245" spans="1:4" x14ac:dyDescent="0.25">
      <c r="A245" s="10" t="s">
        <v>284</v>
      </c>
      <c r="C245" s="128"/>
      <c r="D245" s="141"/>
    </row>
    <row r="246" spans="1:4" ht="30" x14ac:dyDescent="0.25">
      <c r="A246" s="6" t="s">
        <v>285</v>
      </c>
      <c r="C246" s="128"/>
      <c r="D246" s="141"/>
    </row>
    <row r="247" spans="1:4" x14ac:dyDescent="0.25">
      <c r="A247" s="6" t="s">
        <v>286</v>
      </c>
      <c r="B247" s="11">
        <v>30</v>
      </c>
      <c r="C247" s="124"/>
      <c r="D247" s="141">
        <v>35.342276945695119</v>
      </c>
    </row>
    <row r="248" spans="1:4" x14ac:dyDescent="0.25">
      <c r="A248" s="53" t="s">
        <v>287</v>
      </c>
      <c r="B248" s="11" t="s">
        <v>292</v>
      </c>
      <c r="C248" s="124"/>
      <c r="D248" s="141">
        <v>106.02683083708537</v>
      </c>
    </row>
    <row r="249" spans="1:4" x14ac:dyDescent="0.25">
      <c r="A249" s="53"/>
      <c r="C249" s="128"/>
      <c r="D249" s="141"/>
    </row>
    <row r="250" spans="1:4" ht="30" x14ac:dyDescent="0.25">
      <c r="A250" s="10" t="s">
        <v>288</v>
      </c>
      <c r="C250" s="128"/>
      <c r="D250" s="141"/>
    </row>
    <row r="251" spans="1:4" x14ac:dyDescent="0.25">
      <c r="A251" s="6" t="s">
        <v>289</v>
      </c>
      <c r="B251" s="11">
        <v>300</v>
      </c>
      <c r="C251" s="124"/>
      <c r="D251" s="141">
        <v>353.42276945695119</v>
      </c>
    </row>
    <row r="252" spans="1:4" x14ac:dyDescent="0.25">
      <c r="A252" s="6" t="s">
        <v>290</v>
      </c>
      <c r="B252" s="11">
        <v>150</v>
      </c>
      <c r="C252" s="124"/>
      <c r="D252" s="141">
        <v>176.71138472847559</v>
      </c>
    </row>
    <row r="253" spans="1:4" x14ac:dyDescent="0.25">
      <c r="A253" s="53" t="s">
        <v>291</v>
      </c>
      <c r="B253" s="11">
        <v>150</v>
      </c>
      <c r="C253" s="124"/>
      <c r="D253" s="141">
        <v>176.71138472847559</v>
      </c>
    </row>
    <row r="254" spans="1:4" x14ac:dyDescent="0.25">
      <c r="A254" s="53" t="s">
        <v>293</v>
      </c>
      <c r="C254" s="128"/>
      <c r="D254" s="141"/>
    </row>
    <row r="255" spans="1:4" x14ac:dyDescent="0.25">
      <c r="A255" s="21" t="s">
        <v>294</v>
      </c>
      <c r="B255" s="11">
        <v>200</v>
      </c>
      <c r="C255" s="124"/>
      <c r="D255" s="141">
        <v>235.61517963796749</v>
      </c>
    </row>
    <row r="256" spans="1:4" x14ac:dyDescent="0.25">
      <c r="A256" s="21" t="s">
        <v>295</v>
      </c>
      <c r="B256" s="11">
        <v>60</v>
      </c>
      <c r="C256" s="124"/>
      <c r="D256" s="141">
        <v>70.684553891390237</v>
      </c>
    </row>
    <row r="257" spans="1:4" x14ac:dyDescent="0.25">
      <c r="A257" s="21" t="s">
        <v>296</v>
      </c>
      <c r="B257" s="11">
        <v>60</v>
      </c>
      <c r="C257" s="124"/>
      <c r="D257" s="141">
        <v>70.684553891390237</v>
      </c>
    </row>
    <row r="258" spans="1:4" x14ac:dyDescent="0.25">
      <c r="A258" s="21" t="s">
        <v>297</v>
      </c>
      <c r="B258" s="11">
        <v>60</v>
      </c>
      <c r="C258" s="124"/>
      <c r="D258" s="141">
        <v>70.684553891390237</v>
      </c>
    </row>
    <row r="259" spans="1:4" x14ac:dyDescent="0.25">
      <c r="C259" s="128"/>
      <c r="D259" s="141"/>
    </row>
    <row r="260" spans="1:4" ht="30" x14ac:dyDescent="0.25">
      <c r="A260" s="10" t="s">
        <v>298</v>
      </c>
      <c r="C260" s="128"/>
      <c r="D260" s="141"/>
    </row>
    <row r="261" spans="1:4" x14ac:dyDescent="0.25">
      <c r="A261" s="53" t="s">
        <v>299</v>
      </c>
      <c r="C261" s="128"/>
      <c r="D261" s="141"/>
    </row>
    <row r="262" spans="1:4" x14ac:dyDescent="0.25">
      <c r="A262" s="6" t="s">
        <v>367</v>
      </c>
      <c r="B262" s="11">
        <v>300</v>
      </c>
      <c r="C262" s="124"/>
      <c r="D262" s="141">
        <v>353.42276945695119</v>
      </c>
    </row>
    <row r="263" spans="1:4" x14ac:dyDescent="0.25">
      <c r="A263" s="6" t="s">
        <v>368</v>
      </c>
      <c r="B263" s="11">
        <v>600</v>
      </c>
      <c r="C263" s="124"/>
      <c r="D263" s="141">
        <v>706.84553891390237</v>
      </c>
    </row>
    <row r="264" spans="1:4" ht="30" x14ac:dyDescent="0.25">
      <c r="A264" s="6" t="s">
        <v>395</v>
      </c>
      <c r="B264" s="11">
        <v>500</v>
      </c>
      <c r="C264" s="124"/>
      <c r="D264" s="141">
        <v>589.03794909491864</v>
      </c>
    </row>
    <row r="265" spans="1:4" x14ac:dyDescent="0.25">
      <c r="A265" s="6" t="s">
        <v>370</v>
      </c>
      <c r="B265" s="11">
        <v>1000</v>
      </c>
      <c r="C265" s="124"/>
      <c r="D265" s="141">
        <v>1178.0758981898373</v>
      </c>
    </row>
    <row r="266" spans="1:4" x14ac:dyDescent="0.25">
      <c r="A266" s="6" t="s">
        <v>300</v>
      </c>
      <c r="B266" s="11" t="s">
        <v>301</v>
      </c>
      <c r="C266" s="128"/>
      <c r="D266" s="141"/>
    </row>
    <row r="268" spans="1:4" x14ac:dyDescent="0.25">
      <c r="A268" s="10" t="s">
        <v>302</v>
      </c>
    </row>
    <row r="269" spans="1:4" x14ac:dyDescent="0.25">
      <c r="A269" s="6" t="s">
        <v>303</v>
      </c>
      <c r="B269" s="11" t="s">
        <v>304</v>
      </c>
    </row>
    <row r="270" spans="1:4" ht="60" x14ac:dyDescent="0.25">
      <c r="A270" s="6" t="s">
        <v>305</v>
      </c>
      <c r="B270" s="14" t="s">
        <v>308</v>
      </c>
      <c r="C270" s="143" t="s">
        <v>438</v>
      </c>
      <c r="D270" s="153" t="s">
        <v>396</v>
      </c>
    </row>
    <row r="271" spans="1:4" ht="90" x14ac:dyDescent="0.25">
      <c r="A271" s="6" t="s">
        <v>306</v>
      </c>
      <c r="B271" s="16" t="s">
        <v>309</v>
      </c>
      <c r="C271" s="153" t="s">
        <v>426</v>
      </c>
    </row>
    <row r="272" spans="1:4" ht="30" x14ac:dyDescent="0.25">
      <c r="A272" s="6" t="s">
        <v>307</v>
      </c>
      <c r="B272" s="14" t="s">
        <v>310</v>
      </c>
    </row>
    <row r="273" spans="1:3" x14ac:dyDescent="0.25">
      <c r="A273" s="6" t="s">
        <v>371</v>
      </c>
      <c r="B273" s="11" t="s">
        <v>311</v>
      </c>
    </row>
    <row r="274" spans="1:3" x14ac:dyDescent="0.25">
      <c r="A274" s="6" t="s">
        <v>372</v>
      </c>
      <c r="B274" s="11">
        <v>300</v>
      </c>
    </row>
    <row r="275" spans="1:3" ht="90" x14ac:dyDescent="0.25">
      <c r="A275" s="6" t="s">
        <v>312</v>
      </c>
      <c r="B275" s="14" t="s">
        <v>313</v>
      </c>
    </row>
    <row r="276" spans="1:3" x14ac:dyDescent="0.25">
      <c r="A276" s="6" t="s">
        <v>314</v>
      </c>
      <c r="B276" s="11">
        <v>50</v>
      </c>
    </row>
    <row r="277" spans="1:3" x14ac:dyDescent="0.25">
      <c r="A277" s="6" t="s">
        <v>317</v>
      </c>
      <c r="B277" s="11">
        <v>250</v>
      </c>
    </row>
    <row r="278" spans="1:3" ht="45" x14ac:dyDescent="0.25">
      <c r="A278" s="6" t="s">
        <v>318</v>
      </c>
      <c r="B278" s="14" t="s">
        <v>427</v>
      </c>
    </row>
    <row r="279" spans="1:3" x14ac:dyDescent="0.25">
      <c r="A279" s="6" t="s">
        <v>319</v>
      </c>
      <c r="B279" s="11" t="s">
        <v>316</v>
      </c>
    </row>
    <row r="281" spans="1:3" x14ac:dyDescent="0.25">
      <c r="A281" s="10" t="s">
        <v>373</v>
      </c>
    </row>
    <row r="282" spans="1:3" x14ac:dyDescent="0.25">
      <c r="A282" s="6" t="s">
        <v>320</v>
      </c>
      <c r="B282" s="11" t="s">
        <v>374</v>
      </c>
      <c r="C282" s="143" t="s">
        <v>438</v>
      </c>
    </row>
    <row r="283" spans="1:3" x14ac:dyDescent="0.25">
      <c r="A283" s="6" t="s">
        <v>321</v>
      </c>
      <c r="B283" s="11" t="s">
        <v>322</v>
      </c>
    </row>
    <row r="284" spans="1:3" x14ac:dyDescent="0.25">
      <c r="C284" s="71"/>
    </row>
    <row r="285" spans="1:3" x14ac:dyDescent="0.25">
      <c r="A285" s="10" t="s">
        <v>323</v>
      </c>
      <c r="C285" s="71"/>
    </row>
    <row r="286" spans="1:3" x14ac:dyDescent="0.25">
      <c r="A286" s="6" t="s">
        <v>324</v>
      </c>
      <c r="B286" s="11">
        <v>50</v>
      </c>
      <c r="C286" s="145">
        <v>58.903794909491872</v>
      </c>
    </row>
    <row r="287" spans="1:3" x14ac:dyDescent="0.25">
      <c r="A287" s="6" t="s">
        <v>325</v>
      </c>
      <c r="B287" s="11">
        <v>100</v>
      </c>
      <c r="C287" s="145">
        <v>117.80758981898374</v>
      </c>
    </row>
    <row r="288" spans="1:3" x14ac:dyDescent="0.25">
      <c r="A288" s="6" t="s">
        <v>326</v>
      </c>
      <c r="B288" s="11">
        <v>500</v>
      </c>
      <c r="C288" s="145">
        <v>589.03794909491864</v>
      </c>
    </row>
    <row r="289" spans="1:9" x14ac:dyDescent="0.25">
      <c r="C289" s="71"/>
    </row>
    <row r="290" spans="1:9" ht="45" x14ac:dyDescent="0.25">
      <c r="A290" s="10" t="s">
        <v>327</v>
      </c>
    </row>
    <row r="291" spans="1:9" ht="45" x14ac:dyDescent="0.25">
      <c r="A291" s="56" t="s">
        <v>328</v>
      </c>
      <c r="B291" s="14" t="s">
        <v>330</v>
      </c>
      <c r="C291" t="s">
        <v>430</v>
      </c>
    </row>
    <row r="292" spans="1:9" ht="45" x14ac:dyDescent="0.25">
      <c r="A292" s="58" t="s">
        <v>329</v>
      </c>
      <c r="B292" s="14" t="s">
        <v>331</v>
      </c>
    </row>
    <row r="293" spans="1:9" x14ac:dyDescent="0.25">
      <c r="A293" s="74" t="s">
        <v>21</v>
      </c>
    </row>
    <row r="294" spans="1:9" ht="60" x14ac:dyDescent="0.25">
      <c r="A294" s="6" t="s">
        <v>332</v>
      </c>
    </row>
    <row r="295" spans="1:9" ht="30" x14ac:dyDescent="0.25">
      <c r="A295" s="10" t="s">
        <v>333</v>
      </c>
    </row>
    <row r="296" spans="1:9" x14ac:dyDescent="0.25">
      <c r="A296" s="6" t="s">
        <v>334</v>
      </c>
      <c r="B296" s="11" t="s">
        <v>335</v>
      </c>
      <c r="C296" t="s">
        <v>336</v>
      </c>
      <c r="E296" s="139"/>
      <c r="F296" s="139"/>
      <c r="H296" s="128"/>
      <c r="I296" s="128"/>
    </row>
    <row r="297" spans="1:9" x14ac:dyDescent="0.25">
      <c r="B297" s="11" t="s">
        <v>337</v>
      </c>
      <c r="C297" t="s">
        <v>337</v>
      </c>
      <c r="E297" s="143" t="s">
        <v>444</v>
      </c>
      <c r="F297" s="143"/>
      <c r="H297" s="130"/>
      <c r="I297" s="130"/>
    </row>
    <row r="298" spans="1:9" x14ac:dyDescent="0.25">
      <c r="A298" s="6" t="s">
        <v>338</v>
      </c>
      <c r="B298" s="11">
        <v>150</v>
      </c>
      <c r="C298">
        <v>60</v>
      </c>
      <c r="E298" s="142">
        <v>176.71138472847559</v>
      </c>
      <c r="F298" s="142">
        <v>70.684553891390237</v>
      </c>
      <c r="H298" s="123"/>
      <c r="I298" s="123"/>
    </row>
    <row r="299" spans="1:9" x14ac:dyDescent="0.25">
      <c r="A299" s="6" t="s">
        <v>339</v>
      </c>
      <c r="B299" s="11">
        <v>250</v>
      </c>
      <c r="C299">
        <v>80</v>
      </c>
      <c r="E299" s="142">
        <v>294.51897454745932</v>
      </c>
      <c r="F299" s="142">
        <v>94.246071855186983</v>
      </c>
      <c r="H299" s="123"/>
      <c r="I299" s="123"/>
    </row>
    <row r="300" spans="1:9" x14ac:dyDescent="0.25">
      <c r="A300" s="6" t="s">
        <v>340</v>
      </c>
      <c r="B300" s="11">
        <v>350</v>
      </c>
      <c r="C300">
        <v>100</v>
      </c>
      <c r="E300" s="142">
        <v>412.32656436644311</v>
      </c>
      <c r="F300" s="142">
        <v>117.80758981898374</v>
      </c>
      <c r="H300" s="123"/>
      <c r="I300" s="123"/>
    </row>
    <row r="301" spans="1:9" x14ac:dyDescent="0.25">
      <c r="A301" s="6" t="s">
        <v>341</v>
      </c>
      <c r="B301" s="11">
        <v>450</v>
      </c>
      <c r="C301">
        <v>120</v>
      </c>
      <c r="E301" s="142">
        <v>530.13415418542684</v>
      </c>
      <c r="F301" s="142">
        <v>141.36910778278047</v>
      </c>
      <c r="H301" s="123"/>
      <c r="I301" s="123"/>
    </row>
    <row r="302" spans="1:9" x14ac:dyDescent="0.25">
      <c r="A302" s="6" t="s">
        <v>342</v>
      </c>
      <c r="B302" s="11">
        <v>550</v>
      </c>
      <c r="C302">
        <v>140</v>
      </c>
      <c r="E302" s="142">
        <v>647.94174400441057</v>
      </c>
      <c r="F302" s="142">
        <v>164.93062574657722</v>
      </c>
      <c r="H302" s="123"/>
      <c r="I302" s="123"/>
    </row>
    <row r="303" spans="1:9" x14ac:dyDescent="0.25">
      <c r="A303" s="6" t="s">
        <v>343</v>
      </c>
      <c r="B303" s="11">
        <v>650</v>
      </c>
      <c r="C303">
        <v>160</v>
      </c>
      <c r="E303" s="142">
        <v>765.74933382339429</v>
      </c>
      <c r="F303" s="142">
        <v>188.49214371037397</v>
      </c>
      <c r="H303" s="123"/>
      <c r="I303" s="123"/>
    </row>
    <row r="304" spans="1:9" x14ac:dyDescent="0.25">
      <c r="A304" s="6" t="s">
        <v>344</v>
      </c>
      <c r="B304" s="11">
        <v>800</v>
      </c>
      <c r="C304">
        <v>200</v>
      </c>
      <c r="E304" s="142">
        <v>942.46071855186995</v>
      </c>
      <c r="F304" s="142">
        <v>235.61517963796749</v>
      </c>
      <c r="H304" s="123"/>
      <c r="I304" s="123"/>
    </row>
    <row r="305" spans="1:9" x14ac:dyDescent="0.25">
      <c r="A305" s="6" t="s">
        <v>345</v>
      </c>
      <c r="B305" s="11">
        <v>950</v>
      </c>
      <c r="C305">
        <v>225</v>
      </c>
      <c r="E305" s="142">
        <v>1119.1721032803455</v>
      </c>
      <c r="F305" s="142">
        <v>265.06707709271342</v>
      </c>
      <c r="H305" s="123"/>
      <c r="I305" s="123"/>
    </row>
    <row r="306" spans="1:9" x14ac:dyDescent="0.25">
      <c r="A306" s="6" t="s">
        <v>346</v>
      </c>
      <c r="B306" s="11">
        <v>1100</v>
      </c>
      <c r="C306">
        <v>250</v>
      </c>
      <c r="E306" s="142">
        <v>1295.8834880088211</v>
      </c>
      <c r="F306" s="142">
        <v>294.51897454745932</v>
      </c>
      <c r="H306" s="123"/>
      <c r="I306" s="123"/>
    </row>
    <row r="307" spans="1:9" x14ac:dyDescent="0.25">
      <c r="A307" s="6" t="s">
        <v>347</v>
      </c>
      <c r="B307" s="11">
        <v>1250</v>
      </c>
      <c r="C307">
        <v>275</v>
      </c>
      <c r="E307" s="142">
        <v>1472.5948727372968</v>
      </c>
      <c r="F307" s="142">
        <v>323.97087200220528</v>
      </c>
      <c r="H307" s="123"/>
      <c r="I307" s="123"/>
    </row>
    <row r="308" spans="1:9" x14ac:dyDescent="0.25">
      <c r="A308" s="70" t="s">
        <v>423</v>
      </c>
      <c r="B308" s="11">
        <v>1400</v>
      </c>
      <c r="C308">
        <v>300</v>
      </c>
      <c r="E308" s="142">
        <v>1649.3062574657724</v>
      </c>
      <c r="F308" s="142">
        <v>353.42276945695119</v>
      </c>
      <c r="H308" s="123"/>
      <c r="I308" s="123"/>
    </row>
    <row r="310" spans="1:9" x14ac:dyDescent="0.25">
      <c r="A310" s="52"/>
    </row>
    <row r="311" spans="1:9" x14ac:dyDescent="0.25">
      <c r="A311" s="10" t="s">
        <v>445</v>
      </c>
    </row>
    <row r="312" spans="1:9" x14ac:dyDescent="0.25">
      <c r="A312" s="52"/>
    </row>
    <row r="313" spans="1:9" x14ac:dyDescent="0.25">
      <c r="A313" s="52"/>
      <c r="B313" s="414" t="s">
        <v>446</v>
      </c>
      <c r="C313" s="414"/>
      <c r="D313" s="415" t="s">
        <v>447</v>
      </c>
      <c r="E313" s="415"/>
    </row>
    <row r="314" spans="1:9" s="137" customFormat="1" x14ac:dyDescent="0.25">
      <c r="A314" s="52"/>
      <c r="B314" s="11" t="s">
        <v>450</v>
      </c>
      <c r="C314" s="11" t="s">
        <v>451</v>
      </c>
      <c r="D314" s="5" t="s">
        <v>450</v>
      </c>
      <c r="E314" s="5" t="s">
        <v>451</v>
      </c>
    </row>
    <row r="315" spans="1:9" x14ac:dyDescent="0.25">
      <c r="A315" s="50" t="s">
        <v>448</v>
      </c>
      <c r="B315" s="11">
        <v>0.45</v>
      </c>
      <c r="C315">
        <v>0.8</v>
      </c>
      <c r="D315">
        <v>0.9</v>
      </c>
      <c r="E315">
        <v>1.25</v>
      </c>
    </row>
    <row r="316" spans="1:9" x14ac:dyDescent="0.25">
      <c r="A316" s="50" t="s">
        <v>449</v>
      </c>
      <c r="B316" s="11">
        <v>0.5</v>
      </c>
      <c r="C316">
        <v>0.5</v>
      </c>
      <c r="D316">
        <v>0.6</v>
      </c>
      <c r="E316">
        <v>0.6</v>
      </c>
    </row>
    <row r="317" spans="1:9" x14ac:dyDescent="0.25">
      <c r="A317" s="50" t="s">
        <v>452</v>
      </c>
      <c r="B317" s="414" t="s">
        <v>453</v>
      </c>
      <c r="C317" s="414"/>
      <c r="D317" s="415" t="s">
        <v>454</v>
      </c>
      <c r="E317" s="415"/>
    </row>
    <row r="318" spans="1:9" x14ac:dyDescent="0.25">
      <c r="A318" s="50"/>
    </row>
    <row r="319" spans="1:9" x14ac:dyDescent="0.25">
      <c r="A319" s="154" t="s">
        <v>455</v>
      </c>
      <c r="B319" s="151"/>
      <c r="C319" s="139"/>
      <c r="D319" s="139"/>
      <c r="E319" s="139"/>
    </row>
    <row r="320" spans="1:9" ht="15.75" thickBot="1" x14ac:dyDescent="0.3">
      <c r="A320" s="153"/>
      <c r="B320" s="151"/>
      <c r="C320" s="139"/>
      <c r="D320" s="139"/>
      <c r="E320" s="139"/>
    </row>
    <row r="321" spans="1:5" ht="15.75" thickBot="1" x14ac:dyDescent="0.3">
      <c r="A321" s="155"/>
      <c r="B321" s="407" t="s">
        <v>446</v>
      </c>
      <c r="C321" s="408"/>
      <c r="D321" s="409" t="s">
        <v>447</v>
      </c>
      <c r="E321" s="410"/>
    </row>
    <row r="322" spans="1:5" ht="15.75" thickBot="1" x14ac:dyDescent="0.3">
      <c r="A322" s="155"/>
      <c r="B322" s="156" t="s">
        <v>450</v>
      </c>
      <c r="C322" s="157" t="s">
        <v>451</v>
      </c>
      <c r="D322" s="158" t="s">
        <v>450</v>
      </c>
      <c r="E322" s="159" t="s">
        <v>451</v>
      </c>
    </row>
    <row r="323" spans="1:5" x14ac:dyDescent="0.25">
      <c r="A323" s="161" t="s">
        <v>448</v>
      </c>
      <c r="B323" s="175">
        <v>0.53013415418542686</v>
      </c>
      <c r="C323" s="164">
        <v>0.94246071855186997</v>
      </c>
      <c r="D323" s="176">
        <v>1.0602683083708537</v>
      </c>
      <c r="E323" s="164">
        <v>1.4725948727372966</v>
      </c>
    </row>
    <row r="324" spans="1:5" x14ac:dyDescent="0.25">
      <c r="A324" s="162" t="s">
        <v>449</v>
      </c>
      <c r="B324" s="165">
        <v>0.58903794909491869</v>
      </c>
      <c r="C324" s="166">
        <v>0.58903794909491869</v>
      </c>
      <c r="D324" s="160">
        <v>0.70684553891390245</v>
      </c>
      <c r="E324" s="166">
        <v>0.70684553891390245</v>
      </c>
    </row>
    <row r="325" spans="1:5" ht="15.75" thickBot="1" x14ac:dyDescent="0.3">
      <c r="A325" s="163" t="s">
        <v>452</v>
      </c>
      <c r="B325" s="411">
        <v>98.958375447946338</v>
      </c>
      <c r="C325" s="412"/>
      <c r="D325" s="411">
        <v>2.9451897454745932</v>
      </c>
      <c r="E325" s="412"/>
    </row>
  </sheetData>
  <mergeCells count="9">
    <mergeCell ref="B321:C321"/>
    <mergeCell ref="D321:E321"/>
    <mergeCell ref="B325:C325"/>
    <mergeCell ref="D325:E325"/>
    <mergeCell ref="E97:F97"/>
    <mergeCell ref="B313:C313"/>
    <mergeCell ref="D313:E313"/>
    <mergeCell ref="B317:C317"/>
    <mergeCell ref="D317:E317"/>
  </mergeCells>
  <pageMargins left="0.7" right="0.7" top="0.75" bottom="0.75" header="0.3" footer="0.3"/>
  <pageSetup paperSize="9" scale="59" fitToHeight="0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pane ySplit="3" topLeftCell="A43" activePane="bottomLeft" state="frozen"/>
      <selection pane="bottomLeft" activeCell="B24" sqref="B24"/>
    </sheetView>
  </sheetViews>
  <sheetFormatPr baseColWidth="10" defaultRowHeight="15" x14ac:dyDescent="0.25"/>
  <cols>
    <col min="1" max="1" width="65.85546875" bestFit="1" customWidth="1"/>
    <col min="2" max="2" width="35.42578125" customWidth="1"/>
    <col min="3" max="3" width="22" customWidth="1"/>
    <col min="4" max="4" width="30" customWidth="1"/>
  </cols>
  <sheetData>
    <row r="1" spans="1:4" x14ac:dyDescent="0.25">
      <c r="A1" s="137" t="s">
        <v>464</v>
      </c>
      <c r="B1" s="137">
        <f>128.67/128.21</f>
        <v>1.0035878636611808</v>
      </c>
      <c r="C1" s="137"/>
      <c r="D1" s="80"/>
    </row>
    <row r="2" spans="1:4" x14ac:dyDescent="0.25">
      <c r="A2" s="137"/>
      <c r="B2" s="137"/>
      <c r="C2" s="137"/>
      <c r="D2" s="80"/>
    </row>
    <row r="3" spans="1:4" ht="18" thickBot="1" x14ac:dyDescent="0.35">
      <c r="A3" s="263"/>
      <c r="B3" s="263" t="s">
        <v>576</v>
      </c>
      <c r="C3" s="263" t="s">
        <v>434</v>
      </c>
      <c r="D3" s="280" t="s">
        <v>463</v>
      </c>
    </row>
    <row r="4" spans="1:4" ht="16.5" thickBot="1" x14ac:dyDescent="0.3">
      <c r="A4" s="385" t="s">
        <v>580</v>
      </c>
      <c r="B4" s="386"/>
      <c r="C4" s="386"/>
      <c r="D4" s="387"/>
    </row>
    <row r="5" spans="1:4" ht="15.75" thickBot="1" x14ac:dyDescent="0.3">
      <c r="A5" s="376" t="s">
        <v>577</v>
      </c>
      <c r="B5" s="377"/>
      <c r="C5" s="377"/>
      <c r="D5" s="378"/>
    </row>
    <row r="6" spans="1:4" x14ac:dyDescent="0.25">
      <c r="A6" s="273" t="s">
        <v>48</v>
      </c>
      <c r="B6" s="266">
        <v>5</v>
      </c>
      <c r="C6" s="392" t="s">
        <v>578</v>
      </c>
      <c r="D6" s="398" t="s">
        <v>578</v>
      </c>
    </row>
    <row r="7" spans="1:4" x14ac:dyDescent="0.25">
      <c r="A7" s="274" t="s">
        <v>49</v>
      </c>
      <c r="B7" s="266">
        <v>8</v>
      </c>
      <c r="C7" s="368"/>
      <c r="D7" s="406"/>
    </row>
    <row r="8" spans="1:4" x14ac:dyDescent="0.25">
      <c r="A8" s="274" t="s">
        <v>50</v>
      </c>
      <c r="B8" s="266">
        <v>3</v>
      </c>
      <c r="C8" s="368"/>
      <c r="D8" s="406"/>
    </row>
    <row r="9" spans="1:4" x14ac:dyDescent="0.25">
      <c r="A9" s="274" t="s">
        <v>51</v>
      </c>
      <c r="B9" s="266">
        <v>2</v>
      </c>
      <c r="C9" s="368"/>
      <c r="D9" s="406"/>
    </row>
    <row r="10" spans="1:4" x14ac:dyDescent="0.25">
      <c r="A10" s="274" t="s">
        <v>52</v>
      </c>
      <c r="B10" s="266">
        <v>25</v>
      </c>
      <c r="C10" s="368"/>
      <c r="D10" s="406"/>
    </row>
    <row r="11" spans="1:4" x14ac:dyDescent="0.25">
      <c r="A11" s="273" t="s">
        <v>53</v>
      </c>
      <c r="B11" s="266"/>
      <c r="C11" s="368"/>
      <c r="D11" s="406"/>
    </row>
    <row r="12" spans="1:4" x14ac:dyDescent="0.25">
      <c r="A12" s="275" t="s">
        <v>54</v>
      </c>
      <c r="B12" s="266">
        <v>4</v>
      </c>
      <c r="C12" s="368"/>
      <c r="D12" s="406"/>
    </row>
    <row r="13" spans="1:4" x14ac:dyDescent="0.25">
      <c r="A13" s="275" t="s">
        <v>55</v>
      </c>
      <c r="B13" s="266">
        <v>10</v>
      </c>
      <c r="C13" s="368"/>
      <c r="D13" s="406"/>
    </row>
    <row r="14" spans="1:4" x14ac:dyDescent="0.25">
      <c r="A14" s="275" t="s">
        <v>351</v>
      </c>
      <c r="B14" s="266">
        <v>8</v>
      </c>
      <c r="C14" s="368"/>
      <c r="D14" s="406"/>
    </row>
    <row r="15" spans="1:4" x14ac:dyDescent="0.25">
      <c r="A15" s="275" t="s">
        <v>56</v>
      </c>
      <c r="B15" s="266">
        <v>3</v>
      </c>
      <c r="C15" s="368"/>
      <c r="D15" s="406"/>
    </row>
    <row r="16" spans="1:4" x14ac:dyDescent="0.25">
      <c r="A16" s="275" t="s">
        <v>57</v>
      </c>
      <c r="B16" s="266">
        <v>3</v>
      </c>
      <c r="C16" s="368"/>
      <c r="D16" s="406"/>
    </row>
    <row r="17" spans="1:4" x14ac:dyDescent="0.25">
      <c r="A17" s="275" t="s">
        <v>58</v>
      </c>
      <c r="B17" s="266">
        <v>10</v>
      </c>
      <c r="C17" s="368"/>
      <c r="D17" s="406"/>
    </row>
    <row r="18" spans="1:4" x14ac:dyDescent="0.25">
      <c r="A18" s="273" t="s">
        <v>59</v>
      </c>
      <c r="B18" s="266"/>
      <c r="C18" s="368"/>
      <c r="D18" s="406"/>
    </row>
    <row r="19" spans="1:4" x14ac:dyDescent="0.25">
      <c r="A19" s="275" t="s">
        <v>60</v>
      </c>
      <c r="B19" s="266" t="s">
        <v>118</v>
      </c>
      <c r="C19" s="368"/>
      <c r="D19" s="406"/>
    </row>
    <row r="20" spans="1:4" x14ac:dyDescent="0.25">
      <c r="A20" s="275" t="s">
        <v>61</v>
      </c>
      <c r="B20" s="266">
        <v>1</v>
      </c>
      <c r="C20" s="368"/>
      <c r="D20" s="406"/>
    </row>
    <row r="21" spans="1:4" x14ac:dyDescent="0.25">
      <c r="A21" s="275" t="s">
        <v>62</v>
      </c>
      <c r="B21" s="266">
        <v>1.5</v>
      </c>
      <c r="C21" s="368"/>
      <c r="D21" s="406"/>
    </row>
    <row r="22" spans="1:4" x14ac:dyDescent="0.25">
      <c r="A22" s="273" t="s">
        <v>63</v>
      </c>
      <c r="B22" s="266"/>
      <c r="C22" s="368"/>
      <c r="D22" s="406"/>
    </row>
    <row r="23" spans="1:4" x14ac:dyDescent="0.25">
      <c r="A23" s="275" t="s">
        <v>64</v>
      </c>
      <c r="B23" s="266">
        <v>35</v>
      </c>
      <c r="C23" s="368"/>
      <c r="D23" s="406"/>
    </row>
    <row r="24" spans="1:4" x14ac:dyDescent="0.25">
      <c r="A24" s="275" t="s">
        <v>65</v>
      </c>
      <c r="B24" s="266">
        <v>125</v>
      </c>
      <c r="C24" s="368"/>
      <c r="D24" s="406"/>
    </row>
    <row r="25" spans="1:4" x14ac:dyDescent="0.25">
      <c r="A25" s="275" t="s">
        <v>66</v>
      </c>
      <c r="B25" s="266">
        <v>10</v>
      </c>
      <c r="C25" s="368"/>
      <c r="D25" s="406"/>
    </row>
    <row r="26" spans="1:4" x14ac:dyDescent="0.25">
      <c r="A26" s="275" t="s">
        <v>67</v>
      </c>
      <c r="B26" s="266">
        <v>275</v>
      </c>
      <c r="C26" s="368"/>
      <c r="D26" s="406"/>
    </row>
    <row r="27" spans="1:4" x14ac:dyDescent="0.25">
      <c r="A27" s="275" t="s">
        <v>68</v>
      </c>
      <c r="B27" s="266">
        <v>490</v>
      </c>
      <c r="C27" s="368"/>
      <c r="D27" s="406"/>
    </row>
    <row r="28" spans="1:4" x14ac:dyDescent="0.25">
      <c r="A28" s="275" t="s">
        <v>69</v>
      </c>
      <c r="B28" s="266">
        <v>49</v>
      </c>
      <c r="C28" s="368"/>
      <c r="D28" s="406"/>
    </row>
    <row r="29" spans="1:4" x14ac:dyDescent="0.25">
      <c r="A29" s="275" t="s">
        <v>70</v>
      </c>
      <c r="B29" s="266" t="s">
        <v>119</v>
      </c>
      <c r="C29" s="368"/>
      <c r="D29" s="406"/>
    </row>
    <row r="30" spans="1:4" x14ac:dyDescent="0.25">
      <c r="A30" s="273" t="s">
        <v>71</v>
      </c>
      <c r="B30" s="266"/>
      <c r="C30" s="368"/>
      <c r="D30" s="406"/>
    </row>
    <row r="31" spans="1:4" ht="15.75" thickBot="1" x14ac:dyDescent="0.3">
      <c r="A31" s="275" t="s">
        <v>72</v>
      </c>
      <c r="B31" s="266">
        <v>5</v>
      </c>
      <c r="C31" s="368"/>
      <c r="D31" s="406"/>
    </row>
    <row r="32" spans="1:4" ht="15.75" thickBot="1" x14ac:dyDescent="0.3">
      <c r="A32" s="376" t="s">
        <v>472</v>
      </c>
      <c r="B32" s="377"/>
      <c r="C32" s="377"/>
      <c r="D32" s="378"/>
    </row>
    <row r="33" spans="1:4" x14ac:dyDescent="0.25">
      <c r="A33" s="275" t="s">
        <v>74</v>
      </c>
      <c r="B33" s="261"/>
      <c r="C33" s="261"/>
      <c r="D33" s="284"/>
    </row>
    <row r="34" spans="1:4" x14ac:dyDescent="0.25">
      <c r="A34" s="275" t="s">
        <v>75</v>
      </c>
      <c r="B34" s="261"/>
      <c r="C34" s="261"/>
      <c r="D34" s="284"/>
    </row>
    <row r="35" spans="1:4" x14ac:dyDescent="0.25">
      <c r="A35" s="275" t="s">
        <v>76</v>
      </c>
      <c r="B35" s="261"/>
      <c r="C35" s="261"/>
      <c r="D35" s="284"/>
    </row>
    <row r="36" spans="1:4" x14ac:dyDescent="0.25">
      <c r="A36" s="275" t="s">
        <v>352</v>
      </c>
      <c r="B36" s="261"/>
      <c r="C36" s="261"/>
      <c r="D36" s="284"/>
    </row>
    <row r="37" spans="1:4" x14ac:dyDescent="0.25">
      <c r="A37" s="275" t="s">
        <v>77</v>
      </c>
      <c r="B37" s="261"/>
      <c r="C37" s="261"/>
      <c r="D37" s="284"/>
    </row>
    <row r="38" spans="1:4" x14ac:dyDescent="0.25">
      <c r="A38" s="275" t="s">
        <v>78</v>
      </c>
      <c r="B38" s="261"/>
      <c r="C38" s="261"/>
      <c r="D38" s="284"/>
    </row>
    <row r="39" spans="1:4" x14ac:dyDescent="0.25">
      <c r="A39" s="275" t="s">
        <v>79</v>
      </c>
      <c r="B39" s="261"/>
      <c r="C39" s="261"/>
      <c r="D39" s="284"/>
    </row>
    <row r="40" spans="1:4" ht="15.75" thickBot="1" x14ac:dyDescent="0.3">
      <c r="A40" s="277" t="s">
        <v>81</v>
      </c>
      <c r="B40" s="278"/>
      <c r="C40" s="278"/>
      <c r="D40" s="285"/>
    </row>
    <row r="42" spans="1:4" ht="15.75" thickBot="1" x14ac:dyDescent="0.3"/>
    <row r="43" spans="1:4" ht="16.5" thickBot="1" x14ac:dyDescent="0.3">
      <c r="A43" s="385" t="s">
        <v>610</v>
      </c>
      <c r="B43" s="386"/>
      <c r="C43" s="386"/>
      <c r="D43" s="387"/>
    </row>
    <row r="44" spans="1:4" ht="15.75" thickBot="1" x14ac:dyDescent="0.3">
      <c r="A44" s="376" t="s">
        <v>577</v>
      </c>
      <c r="B44" s="377"/>
      <c r="C44" s="377"/>
      <c r="D44" s="378"/>
    </row>
    <row r="45" spans="1:4" x14ac:dyDescent="0.25">
      <c r="A45" s="379" t="s">
        <v>611</v>
      </c>
      <c r="B45" s="380"/>
      <c r="C45" s="380"/>
      <c r="D45" s="381"/>
    </row>
    <row r="46" spans="1:4" x14ac:dyDescent="0.25">
      <c r="A46" s="274" t="s">
        <v>281</v>
      </c>
      <c r="B46" s="325">
        <v>300</v>
      </c>
      <c r="C46" s="295">
        <v>353.42</v>
      </c>
      <c r="D46" s="289">
        <f>C46*B1</f>
        <v>354.68802277513453</v>
      </c>
    </row>
    <row r="47" spans="1:4" ht="15.75" thickBot="1" x14ac:dyDescent="0.3">
      <c r="A47" s="274" t="s">
        <v>382</v>
      </c>
      <c r="B47" s="325">
        <v>450</v>
      </c>
      <c r="C47" s="295">
        <v>530.13</v>
      </c>
      <c r="D47" s="289">
        <f>C47*B1</f>
        <v>532.03203416270173</v>
      </c>
    </row>
    <row r="48" spans="1:4" x14ac:dyDescent="0.25">
      <c r="A48" s="379" t="s">
        <v>612</v>
      </c>
      <c r="B48" s="380"/>
      <c r="C48" s="380"/>
      <c r="D48" s="381"/>
    </row>
    <row r="49" spans="1:4" x14ac:dyDescent="0.25">
      <c r="A49" s="294" t="s">
        <v>367</v>
      </c>
      <c r="B49" s="295">
        <v>300</v>
      </c>
      <c r="C49" s="295">
        <v>353.42276945695119</v>
      </c>
      <c r="D49" s="329">
        <f>C49*$B$1</f>
        <v>354.69080216851967</v>
      </c>
    </row>
    <row r="50" spans="1:4" x14ac:dyDescent="0.25">
      <c r="A50" s="294" t="s">
        <v>368</v>
      </c>
      <c r="B50" s="295">
        <v>600</v>
      </c>
      <c r="C50" s="295">
        <v>706.84553891390237</v>
      </c>
      <c r="D50" s="329">
        <f t="shared" ref="D50:D52" si="0">C50*$B$1</f>
        <v>709.38160433703933</v>
      </c>
    </row>
    <row r="51" spans="1:4" x14ac:dyDescent="0.25">
      <c r="A51" s="294" t="s">
        <v>395</v>
      </c>
      <c r="B51" s="295">
        <v>500</v>
      </c>
      <c r="C51" s="295">
        <v>589.03794909491864</v>
      </c>
      <c r="D51" s="329">
        <f t="shared" si="0"/>
        <v>591.15133694753274</v>
      </c>
    </row>
    <row r="52" spans="1:4" x14ac:dyDescent="0.25">
      <c r="A52" s="294" t="s">
        <v>370</v>
      </c>
      <c r="B52" s="295">
        <v>1000</v>
      </c>
      <c r="C52" s="295">
        <v>1178.0758981898373</v>
      </c>
      <c r="D52" s="329">
        <f t="shared" si="0"/>
        <v>1182.3026738950655</v>
      </c>
    </row>
    <row r="53" spans="1:4" x14ac:dyDescent="0.25">
      <c r="A53" s="294" t="s">
        <v>300</v>
      </c>
      <c r="B53" s="261" t="s">
        <v>301</v>
      </c>
      <c r="C53" s="261"/>
      <c r="D53" s="329"/>
    </row>
    <row r="54" spans="1:4" x14ac:dyDescent="0.25">
      <c r="A54" s="294"/>
      <c r="B54" s="261"/>
      <c r="C54" s="261"/>
      <c r="D54" s="284"/>
    </row>
    <row r="55" spans="1:4" x14ac:dyDescent="0.25">
      <c r="A55" s="294" t="s">
        <v>613</v>
      </c>
      <c r="B55" s="295">
        <v>30</v>
      </c>
      <c r="C55" s="295">
        <v>35.340000000000003</v>
      </c>
      <c r="D55" s="329">
        <f>C55*$B$1</f>
        <v>35.466795101786133</v>
      </c>
    </row>
    <row r="56" spans="1:4" ht="15.75" thickBot="1" x14ac:dyDescent="0.3">
      <c r="A56" s="294" t="s">
        <v>614</v>
      </c>
      <c r="B56" s="295">
        <v>90</v>
      </c>
      <c r="C56" s="295">
        <v>106.03</v>
      </c>
      <c r="D56" s="329">
        <f>C56*$B$1</f>
        <v>106.410421183995</v>
      </c>
    </row>
    <row r="57" spans="1:4" x14ac:dyDescent="0.25">
      <c r="A57" s="379" t="s">
        <v>615</v>
      </c>
      <c r="B57" s="380"/>
      <c r="C57" s="380"/>
      <c r="D57" s="381"/>
    </row>
    <row r="58" spans="1:4" x14ac:dyDescent="0.25">
      <c r="A58" s="274" t="s">
        <v>289</v>
      </c>
      <c r="B58" s="325">
        <v>300</v>
      </c>
      <c r="C58" s="295">
        <v>353.42</v>
      </c>
      <c r="D58" s="289">
        <f>C58*$B$1</f>
        <v>354.68802277513453</v>
      </c>
    </row>
    <row r="59" spans="1:4" x14ac:dyDescent="0.25">
      <c r="A59" s="274" t="s">
        <v>290</v>
      </c>
      <c r="B59" s="325">
        <v>150</v>
      </c>
      <c r="C59" s="295">
        <v>176.71</v>
      </c>
      <c r="D59" s="289">
        <f t="shared" ref="D59:D60" si="1">C59*$B$1</f>
        <v>177.34401138756726</v>
      </c>
    </row>
    <row r="60" spans="1:4" ht="15.75" thickBot="1" x14ac:dyDescent="0.3">
      <c r="A60" s="274" t="s">
        <v>291</v>
      </c>
      <c r="B60" s="325">
        <v>150</v>
      </c>
      <c r="C60" s="295">
        <v>176.71</v>
      </c>
      <c r="D60" s="289">
        <f t="shared" si="1"/>
        <v>177.34401138756726</v>
      </c>
    </row>
    <row r="61" spans="1:4" x14ac:dyDescent="0.25">
      <c r="A61" s="379" t="s">
        <v>293</v>
      </c>
      <c r="B61" s="380"/>
      <c r="C61" s="380"/>
      <c r="D61" s="381"/>
    </row>
    <row r="62" spans="1:4" s="137" customFormat="1" x14ac:dyDescent="0.25">
      <c r="A62" s="275" t="s">
        <v>646</v>
      </c>
      <c r="B62" s="325"/>
      <c r="C62" s="288">
        <v>50</v>
      </c>
      <c r="D62" s="289">
        <f>C62*$B$1</f>
        <v>50.179393183059041</v>
      </c>
    </row>
    <row r="63" spans="1:4" x14ac:dyDescent="0.25">
      <c r="A63" s="275" t="s">
        <v>294</v>
      </c>
      <c r="B63" s="325">
        <v>200</v>
      </c>
      <c r="C63" s="288">
        <v>235.62</v>
      </c>
      <c r="D63" s="289">
        <f>C63*$B$1</f>
        <v>236.46537243584743</v>
      </c>
    </row>
    <row r="64" spans="1:4" x14ac:dyDescent="0.25">
      <c r="A64" s="275" t="s">
        <v>295</v>
      </c>
      <c r="B64" s="325">
        <v>60</v>
      </c>
      <c r="C64" s="288">
        <v>70.680000000000007</v>
      </c>
      <c r="D64" s="289">
        <f t="shared" ref="D64:D66" si="2">C64*$B$1</f>
        <v>70.933590203572265</v>
      </c>
    </row>
    <row r="65" spans="1:4" x14ac:dyDescent="0.25">
      <c r="A65" s="275" t="s">
        <v>296</v>
      </c>
      <c r="B65" s="325">
        <v>60</v>
      </c>
      <c r="C65" s="288">
        <v>70.680000000000007</v>
      </c>
      <c r="D65" s="289">
        <f t="shared" si="2"/>
        <v>70.933590203572265</v>
      </c>
    </row>
    <row r="66" spans="1:4" ht="15.75" thickBot="1" x14ac:dyDescent="0.3">
      <c r="A66" s="277" t="s">
        <v>297</v>
      </c>
      <c r="B66" s="326">
        <v>60</v>
      </c>
      <c r="C66" s="330">
        <v>70.680000000000007</v>
      </c>
      <c r="D66" s="302">
        <f t="shared" si="2"/>
        <v>70.933590203572265</v>
      </c>
    </row>
    <row r="68" spans="1:4" ht="15.75" thickBot="1" x14ac:dyDescent="0.3"/>
    <row r="69" spans="1:4" ht="16.5" thickBot="1" x14ac:dyDescent="0.3">
      <c r="A69" s="385" t="s">
        <v>15</v>
      </c>
      <c r="B69" s="386"/>
      <c r="C69" s="386"/>
      <c r="D69" s="387"/>
    </row>
    <row r="70" spans="1:4" s="137" customFormat="1" ht="15.75" thickBot="1" x14ac:dyDescent="0.3">
      <c r="A70" s="376" t="s">
        <v>577</v>
      </c>
      <c r="B70" s="377"/>
      <c r="C70" s="377"/>
      <c r="D70" s="378"/>
    </row>
    <row r="71" spans="1:4" ht="15.75" thickBot="1" x14ac:dyDescent="0.3">
      <c r="A71" s="339" t="s">
        <v>567</v>
      </c>
      <c r="B71" s="340">
        <v>250</v>
      </c>
      <c r="C71" s="340">
        <v>250</v>
      </c>
      <c r="D71" s="341">
        <v>250</v>
      </c>
    </row>
    <row r="72" spans="1:4" ht="15.75" thickBot="1" x14ac:dyDescent="0.3">
      <c r="A72" s="376" t="s">
        <v>472</v>
      </c>
      <c r="B72" s="377"/>
      <c r="C72" s="377"/>
      <c r="D72" s="378"/>
    </row>
    <row r="73" spans="1:4" ht="15.75" thickBot="1" x14ac:dyDescent="0.3">
      <c r="A73" s="351" t="s">
        <v>568</v>
      </c>
      <c r="B73" s="351"/>
      <c r="C73" s="351"/>
      <c r="D73" s="352"/>
    </row>
  </sheetData>
  <mergeCells count="15">
    <mergeCell ref="A43:D43"/>
    <mergeCell ref="A4:D4"/>
    <mergeCell ref="A5:D5"/>
    <mergeCell ref="C6:C31"/>
    <mergeCell ref="D6:D31"/>
    <mergeCell ref="A32:D32"/>
    <mergeCell ref="A72:D72"/>
    <mergeCell ref="A73:D73"/>
    <mergeCell ref="A69:D69"/>
    <mergeCell ref="A70:D70"/>
    <mergeCell ref="A44:D44"/>
    <mergeCell ref="A45:D45"/>
    <mergeCell ref="A48:D48"/>
    <mergeCell ref="A57:D57"/>
    <mergeCell ref="A61:D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pane ySplit="3" topLeftCell="A142" activePane="bottomLeft" state="frozen"/>
      <selection pane="bottomLeft" activeCell="D69" sqref="D69"/>
    </sheetView>
  </sheetViews>
  <sheetFormatPr baseColWidth="10" defaultRowHeight="15" x14ac:dyDescent="0.25"/>
  <cols>
    <col min="1" max="1" width="65.85546875" bestFit="1" customWidth="1"/>
    <col min="2" max="2" width="35.42578125" customWidth="1"/>
    <col min="3" max="3" width="22" customWidth="1"/>
    <col min="4" max="4" width="30" customWidth="1"/>
  </cols>
  <sheetData>
    <row r="1" spans="1:4" x14ac:dyDescent="0.25">
      <c r="A1" s="137" t="s">
        <v>464</v>
      </c>
      <c r="B1" s="137">
        <f>128.67/128.21</f>
        <v>1.0035878636611808</v>
      </c>
      <c r="C1" s="137"/>
      <c r="D1" s="80"/>
    </row>
    <row r="2" spans="1:4" x14ac:dyDescent="0.25">
      <c r="A2" s="137"/>
      <c r="B2" s="137"/>
      <c r="C2" s="137"/>
      <c r="D2" s="80"/>
    </row>
    <row r="3" spans="1:4" ht="18" thickBot="1" x14ac:dyDescent="0.35">
      <c r="A3" s="263"/>
      <c r="B3" s="263" t="s">
        <v>576</v>
      </c>
      <c r="C3" s="263" t="s">
        <v>434</v>
      </c>
      <c r="D3" s="280" t="s">
        <v>463</v>
      </c>
    </row>
    <row r="4" spans="1:4" ht="16.5" thickBot="1" x14ac:dyDescent="0.3">
      <c r="A4" s="385" t="s">
        <v>584</v>
      </c>
      <c r="B4" s="386"/>
      <c r="C4" s="386"/>
      <c r="D4" s="387"/>
    </row>
    <row r="5" spans="1:4" ht="15.75" thickBot="1" x14ac:dyDescent="0.3">
      <c r="A5" s="376" t="s">
        <v>577</v>
      </c>
      <c r="B5" s="377"/>
      <c r="C5" s="377"/>
      <c r="D5" s="378"/>
    </row>
    <row r="6" spans="1:4" x14ac:dyDescent="0.25">
      <c r="A6" s="294" t="s">
        <v>107</v>
      </c>
      <c r="B6" s="261" t="s">
        <v>361</v>
      </c>
      <c r="C6" s="295" t="s">
        <v>585</v>
      </c>
      <c r="D6" s="284" t="s">
        <v>585</v>
      </c>
    </row>
    <row r="7" spans="1:4" x14ac:dyDescent="0.25">
      <c r="A7" s="294" t="s">
        <v>108</v>
      </c>
      <c r="B7" s="261"/>
      <c r="C7" s="295"/>
      <c r="D7" s="284"/>
    </row>
    <row r="8" spans="1:4" x14ac:dyDescent="0.25">
      <c r="A8" s="294" t="s">
        <v>121</v>
      </c>
      <c r="B8" s="261" t="s">
        <v>129</v>
      </c>
      <c r="C8" s="295">
        <v>3.5342276945695121</v>
      </c>
      <c r="D8" s="289">
        <f>C8*$B$1</f>
        <v>3.5469080216851969</v>
      </c>
    </row>
    <row r="9" spans="1:4" x14ac:dyDescent="0.25">
      <c r="A9" s="294" t="s">
        <v>122</v>
      </c>
      <c r="B9" s="261" t="s">
        <v>130</v>
      </c>
      <c r="C9" s="295">
        <v>2.3561517963796748</v>
      </c>
      <c r="D9" s="289">
        <f t="shared" ref="D9:D18" si="0">C9*$B$1</f>
        <v>2.3646053477901314</v>
      </c>
    </row>
    <row r="10" spans="1:4" x14ac:dyDescent="0.25">
      <c r="A10" s="294" t="s">
        <v>123</v>
      </c>
      <c r="B10" s="261" t="s">
        <v>131</v>
      </c>
      <c r="C10" s="295">
        <v>1.1780758981898374</v>
      </c>
      <c r="D10" s="289">
        <f t="shared" si="0"/>
        <v>1.1823026738950657</v>
      </c>
    </row>
    <row r="11" spans="1:4" x14ac:dyDescent="0.25">
      <c r="A11" s="294" t="s">
        <v>124</v>
      </c>
      <c r="B11" s="261" t="s">
        <v>132</v>
      </c>
      <c r="C11" s="295">
        <v>100.13645134613618</v>
      </c>
      <c r="D11" s="289">
        <f t="shared" si="0"/>
        <v>100.49572728108059</v>
      </c>
    </row>
    <row r="12" spans="1:4" x14ac:dyDescent="0.25">
      <c r="A12" s="294" t="s">
        <v>125</v>
      </c>
      <c r="B12" s="261" t="s">
        <v>132</v>
      </c>
      <c r="C12" s="295">
        <v>100.13645134613618</v>
      </c>
      <c r="D12" s="289">
        <f t="shared" si="0"/>
        <v>100.49572728108059</v>
      </c>
    </row>
    <row r="13" spans="1:4" x14ac:dyDescent="0.25">
      <c r="A13" s="294" t="s">
        <v>126</v>
      </c>
      <c r="B13" s="261" t="s">
        <v>133</v>
      </c>
      <c r="C13" s="295">
        <v>70.684553891390237</v>
      </c>
      <c r="D13" s="289">
        <f t="shared" si="0"/>
        <v>70.938160433703928</v>
      </c>
    </row>
    <row r="14" spans="1:4" x14ac:dyDescent="0.25">
      <c r="A14" s="294" t="s">
        <v>128</v>
      </c>
      <c r="B14" s="261" t="s">
        <v>134</v>
      </c>
      <c r="C14" s="295">
        <v>35.342276945695119</v>
      </c>
      <c r="D14" s="289">
        <f t="shared" si="0"/>
        <v>35.469080216851964</v>
      </c>
    </row>
    <row r="15" spans="1:4" x14ac:dyDescent="0.25">
      <c r="A15" s="294" t="s">
        <v>127</v>
      </c>
      <c r="B15" s="261" t="s">
        <v>135</v>
      </c>
      <c r="C15" s="295">
        <v>82.46531287328861</v>
      </c>
      <c r="D15" s="289">
        <f t="shared" si="0"/>
        <v>82.761187172654587</v>
      </c>
    </row>
    <row r="16" spans="1:4" x14ac:dyDescent="0.25">
      <c r="A16" s="294" t="s">
        <v>109</v>
      </c>
      <c r="B16" s="404" t="s">
        <v>136</v>
      </c>
      <c r="C16" s="404"/>
      <c r="D16" s="405"/>
    </row>
    <row r="17" spans="1:4" x14ac:dyDescent="0.25">
      <c r="A17" s="294" t="s">
        <v>586</v>
      </c>
      <c r="B17" s="295">
        <v>50</v>
      </c>
      <c r="C17" s="295">
        <v>58.903794909491872</v>
      </c>
      <c r="D17" s="289">
        <f t="shared" si="0"/>
        <v>59.115133694753283</v>
      </c>
    </row>
    <row r="18" spans="1:4" x14ac:dyDescent="0.25">
      <c r="A18" s="294" t="s">
        <v>111</v>
      </c>
      <c r="B18" s="295">
        <v>20</v>
      </c>
      <c r="C18" s="295">
        <v>23.561517963796746</v>
      </c>
      <c r="D18" s="289">
        <f t="shared" si="0"/>
        <v>23.646053477901312</v>
      </c>
    </row>
    <row r="19" spans="1:4" ht="15.75" thickBot="1" x14ac:dyDescent="0.3">
      <c r="A19" s="296" t="s">
        <v>587</v>
      </c>
      <c r="B19" s="297">
        <f>250+B18+B17</f>
        <v>320</v>
      </c>
      <c r="C19" s="297">
        <f t="shared" ref="C19:D19" si="1">250+C18+C17</f>
        <v>332.46531287328861</v>
      </c>
      <c r="D19" s="298">
        <f t="shared" si="1"/>
        <v>332.76118717265462</v>
      </c>
    </row>
    <row r="20" spans="1:4" x14ac:dyDescent="0.25">
      <c r="A20" s="137"/>
      <c r="B20" s="137"/>
      <c r="C20" s="137"/>
      <c r="D20" s="80"/>
    </row>
    <row r="21" spans="1:4" ht="15.75" thickBot="1" x14ac:dyDescent="0.3">
      <c r="A21" s="137"/>
      <c r="B21" s="137"/>
      <c r="C21" s="137"/>
      <c r="D21" s="80"/>
    </row>
    <row r="22" spans="1:4" ht="16.5" thickBot="1" x14ac:dyDescent="0.3">
      <c r="A22" s="385" t="s">
        <v>588</v>
      </c>
      <c r="B22" s="386"/>
      <c r="C22" s="386"/>
      <c r="D22" s="387"/>
    </row>
    <row r="23" spans="1:4" ht="15.75" thickBot="1" x14ac:dyDescent="0.3">
      <c r="A23" s="376" t="s">
        <v>577</v>
      </c>
      <c r="B23" s="377"/>
      <c r="C23" s="377"/>
      <c r="D23" s="378"/>
    </row>
    <row r="24" spans="1:4" ht="15.75" thickBot="1" x14ac:dyDescent="0.3">
      <c r="A24" s="294" t="s">
        <v>589</v>
      </c>
      <c r="B24" s="295">
        <v>1.5</v>
      </c>
      <c r="C24" s="295">
        <v>1.77</v>
      </c>
      <c r="D24" s="289">
        <f>C24*$B$1</f>
        <v>1.7763505186802901</v>
      </c>
    </row>
    <row r="25" spans="1:4" ht="15.75" thickBot="1" x14ac:dyDescent="0.3">
      <c r="A25" s="376" t="s">
        <v>472</v>
      </c>
      <c r="B25" s="377"/>
      <c r="C25" s="377"/>
      <c r="D25" s="378"/>
    </row>
    <row r="26" spans="1:4" x14ac:dyDescent="0.25">
      <c r="A26" s="274" t="s">
        <v>113</v>
      </c>
      <c r="B26" s="261"/>
      <c r="C26" s="261"/>
      <c r="D26" s="284"/>
    </row>
    <row r="27" spans="1:4" x14ac:dyDescent="0.25">
      <c r="A27" s="274" t="s">
        <v>114</v>
      </c>
      <c r="B27" s="261"/>
      <c r="C27" s="261"/>
      <c r="D27" s="284"/>
    </row>
    <row r="28" spans="1:4" ht="15.75" thickBot="1" x14ac:dyDescent="0.3">
      <c r="A28" s="299" t="s">
        <v>115</v>
      </c>
      <c r="B28" s="278"/>
      <c r="C28" s="278"/>
      <c r="D28" s="285"/>
    </row>
    <row r="30" spans="1:4" ht="15.75" thickBot="1" x14ac:dyDescent="0.3"/>
    <row r="31" spans="1:4" ht="16.5" thickBot="1" x14ac:dyDescent="0.3">
      <c r="A31" s="385" t="s">
        <v>621</v>
      </c>
      <c r="B31" s="386"/>
      <c r="C31" s="386"/>
      <c r="D31" s="387"/>
    </row>
    <row r="32" spans="1:4" ht="15.75" thickBot="1" x14ac:dyDescent="0.3">
      <c r="A32" s="376" t="s">
        <v>577</v>
      </c>
      <c r="B32" s="377"/>
      <c r="C32" s="377"/>
      <c r="D32" s="378"/>
    </row>
    <row r="33" spans="1:4" x14ac:dyDescent="0.25">
      <c r="A33" s="327" t="s">
        <v>324</v>
      </c>
      <c r="B33" s="323">
        <v>50</v>
      </c>
      <c r="C33" s="323">
        <v>58.903794909491872</v>
      </c>
      <c r="D33" s="324">
        <f>C33*$B$1</f>
        <v>59.115133694753283</v>
      </c>
    </row>
    <row r="34" spans="1:4" x14ac:dyDescent="0.25">
      <c r="A34" s="294" t="s">
        <v>325</v>
      </c>
      <c r="B34" s="295">
        <v>100</v>
      </c>
      <c r="C34" s="295">
        <v>117.80758981898374</v>
      </c>
      <c r="D34" s="289">
        <f t="shared" ref="D34:D35" si="2">C34*$B$1</f>
        <v>118.23026738950657</v>
      </c>
    </row>
    <row r="35" spans="1:4" ht="15.75" thickBot="1" x14ac:dyDescent="0.3">
      <c r="A35" s="300" t="s">
        <v>326</v>
      </c>
      <c r="B35" s="301">
        <v>500</v>
      </c>
      <c r="C35" s="301">
        <v>589.03794909491864</v>
      </c>
      <c r="D35" s="302">
        <f t="shared" si="2"/>
        <v>591.15133694753274</v>
      </c>
    </row>
    <row r="36" spans="1:4" x14ac:dyDescent="0.25">
      <c r="A36" s="137"/>
      <c r="B36" s="137"/>
      <c r="C36" s="137"/>
      <c r="D36" s="80"/>
    </row>
    <row r="37" spans="1:4" ht="15.75" thickBot="1" x14ac:dyDescent="0.3">
      <c r="A37" s="137"/>
      <c r="B37" s="137"/>
      <c r="C37" s="137"/>
      <c r="D37" s="80"/>
    </row>
    <row r="38" spans="1:4" ht="16.5" thickBot="1" x14ac:dyDescent="0.3">
      <c r="A38" s="385" t="s">
        <v>622</v>
      </c>
      <c r="B38" s="386"/>
      <c r="C38" s="386"/>
      <c r="D38" s="387"/>
    </row>
    <row r="39" spans="1:4" ht="15.75" thickBot="1" x14ac:dyDescent="0.3">
      <c r="A39" s="376" t="s">
        <v>577</v>
      </c>
      <c r="B39" s="377"/>
      <c r="C39" s="377"/>
      <c r="D39" s="378"/>
    </row>
    <row r="40" spans="1:4" x14ac:dyDescent="0.25">
      <c r="A40" s="294" t="s">
        <v>623</v>
      </c>
      <c r="B40" s="295"/>
      <c r="C40" s="295">
        <v>46.65</v>
      </c>
      <c r="D40" s="289">
        <f>32.25+20</f>
        <v>52.25</v>
      </c>
    </row>
    <row r="41" spans="1:4" x14ac:dyDescent="0.25">
      <c r="A41" s="294" t="s">
        <v>624</v>
      </c>
      <c r="B41" s="295"/>
      <c r="C41" s="295">
        <v>43.5</v>
      </c>
      <c r="D41" s="289">
        <f>26.35+4+20</f>
        <v>50.35</v>
      </c>
    </row>
    <row r="42" spans="1:4" x14ac:dyDescent="0.25">
      <c r="A42" s="294" t="s">
        <v>625</v>
      </c>
      <c r="B42" s="295"/>
      <c r="C42" s="295">
        <v>52.62</v>
      </c>
      <c r="D42" s="289">
        <f>32.53+4+20</f>
        <v>56.53</v>
      </c>
    </row>
    <row r="43" spans="1:4" x14ac:dyDescent="0.25">
      <c r="A43" s="294" t="s">
        <v>626</v>
      </c>
      <c r="B43" s="295"/>
      <c r="C43" s="295">
        <v>59.81</v>
      </c>
      <c r="D43" s="289">
        <f>39.92+4+20</f>
        <v>63.92</v>
      </c>
    </row>
    <row r="44" spans="1:4" x14ac:dyDescent="0.25">
      <c r="A44" s="294" t="s">
        <v>627</v>
      </c>
      <c r="B44" s="295"/>
      <c r="C44" s="295">
        <v>44.15</v>
      </c>
      <c r="D44" s="289">
        <f>26.91+20</f>
        <v>46.91</v>
      </c>
    </row>
    <row r="45" spans="1:4" x14ac:dyDescent="0.25">
      <c r="A45" s="294" t="s">
        <v>628</v>
      </c>
      <c r="B45" s="295"/>
      <c r="C45" s="295">
        <v>201.2</v>
      </c>
      <c r="D45" s="289">
        <f>185.21+4+35</f>
        <v>224.21</v>
      </c>
    </row>
    <row r="46" spans="1:4" ht="15.75" thickBot="1" x14ac:dyDescent="0.3">
      <c r="A46" s="294" t="s">
        <v>629</v>
      </c>
      <c r="B46" s="295"/>
      <c r="C46" s="295">
        <v>297.49</v>
      </c>
      <c r="D46" s="289">
        <f>280.78+4+35</f>
        <v>319.77999999999997</v>
      </c>
    </row>
    <row r="47" spans="1:4" ht="15.75" thickBot="1" x14ac:dyDescent="0.3">
      <c r="A47" s="376" t="s">
        <v>472</v>
      </c>
      <c r="B47" s="377"/>
      <c r="C47" s="377"/>
      <c r="D47" s="378"/>
    </row>
    <row r="48" spans="1:4" ht="15.75" thickBot="1" x14ac:dyDescent="0.3">
      <c r="A48" s="300" t="s">
        <v>630</v>
      </c>
      <c r="B48" s="278"/>
      <c r="C48" s="278"/>
      <c r="D48" s="285"/>
    </row>
    <row r="50" spans="1:4" ht="15.75" thickBot="1" x14ac:dyDescent="0.3"/>
    <row r="51" spans="1:4" ht="16.5" thickBot="1" x14ac:dyDescent="0.3">
      <c r="A51" s="385" t="s">
        <v>590</v>
      </c>
      <c r="B51" s="386"/>
      <c r="C51" s="386"/>
      <c r="D51" s="387"/>
    </row>
    <row r="52" spans="1:4" x14ac:dyDescent="0.25">
      <c r="A52" s="400" t="s">
        <v>601</v>
      </c>
      <c r="B52" s="401"/>
      <c r="C52" s="401"/>
      <c r="D52" s="402"/>
    </row>
    <row r="53" spans="1:4" x14ac:dyDescent="0.25">
      <c r="A53" s="294" t="s">
        <v>141</v>
      </c>
      <c r="B53" s="261" t="s">
        <v>383</v>
      </c>
      <c r="C53" s="261" t="s">
        <v>376</v>
      </c>
      <c r="D53" s="284" t="s">
        <v>159</v>
      </c>
    </row>
    <row r="54" spans="1:4" x14ac:dyDescent="0.25">
      <c r="A54" s="294" t="s">
        <v>144</v>
      </c>
      <c r="B54" s="295">
        <v>88</v>
      </c>
      <c r="C54" s="295">
        <v>572</v>
      </c>
      <c r="D54" s="289">
        <v>181.5</v>
      </c>
    </row>
    <row r="55" spans="1:4" x14ac:dyDescent="0.25">
      <c r="A55" s="294" t="s">
        <v>145</v>
      </c>
      <c r="B55" s="295">
        <v>93.5</v>
      </c>
      <c r="C55" s="295">
        <v>583</v>
      </c>
      <c r="D55" s="289">
        <v>181.5</v>
      </c>
    </row>
    <row r="56" spans="1:4" x14ac:dyDescent="0.25">
      <c r="A56" s="294" t="s">
        <v>146</v>
      </c>
      <c r="B56" s="295">
        <v>93.5</v>
      </c>
      <c r="C56" s="295">
        <v>517</v>
      </c>
      <c r="D56" s="289">
        <v>181.5</v>
      </c>
    </row>
    <row r="57" spans="1:4" x14ac:dyDescent="0.25">
      <c r="A57" s="294" t="s">
        <v>384</v>
      </c>
      <c r="B57" s="295">
        <v>33</v>
      </c>
      <c r="C57" s="295">
        <v>187</v>
      </c>
      <c r="D57" s="289">
        <v>93.5</v>
      </c>
    </row>
    <row r="58" spans="1:4" x14ac:dyDescent="0.25">
      <c r="A58" s="294" t="s">
        <v>148</v>
      </c>
      <c r="B58" s="295">
        <v>44</v>
      </c>
      <c r="C58" s="295">
        <v>220</v>
      </c>
      <c r="D58" s="289">
        <v>93.5</v>
      </c>
    </row>
    <row r="59" spans="1:4" x14ac:dyDescent="0.25">
      <c r="A59" s="294" t="s">
        <v>149</v>
      </c>
      <c r="B59" s="295">
        <v>38.5</v>
      </c>
      <c r="C59" s="295">
        <v>220</v>
      </c>
      <c r="D59" s="289">
        <v>93.5</v>
      </c>
    </row>
    <row r="60" spans="1:4" x14ac:dyDescent="0.25">
      <c r="A60" s="294" t="s">
        <v>150</v>
      </c>
      <c r="B60" s="295">
        <v>63.25</v>
      </c>
      <c r="C60" s="295">
        <v>345</v>
      </c>
      <c r="D60" s="289">
        <v>189.75</v>
      </c>
    </row>
    <row r="61" spans="1:4" x14ac:dyDescent="0.25">
      <c r="A61" s="294" t="s">
        <v>151</v>
      </c>
      <c r="B61" s="295">
        <v>40.25</v>
      </c>
      <c r="C61" s="295">
        <v>230</v>
      </c>
      <c r="D61" s="289">
        <v>97.75</v>
      </c>
    </row>
    <row r="62" spans="1:4" x14ac:dyDescent="0.25">
      <c r="A62" s="294" t="s">
        <v>152</v>
      </c>
      <c r="B62" s="295">
        <v>40.25</v>
      </c>
      <c r="C62" s="295">
        <v>230</v>
      </c>
      <c r="D62" s="289">
        <v>97.75</v>
      </c>
    </row>
    <row r="63" spans="1:4" x14ac:dyDescent="0.25">
      <c r="A63" s="294" t="s">
        <v>153</v>
      </c>
      <c r="B63" s="295">
        <v>55</v>
      </c>
      <c r="C63" s="295">
        <v>330</v>
      </c>
      <c r="D63" s="289">
        <v>181.5</v>
      </c>
    </row>
    <row r="64" spans="1:4" x14ac:dyDescent="0.25">
      <c r="A64" s="294" t="s">
        <v>154</v>
      </c>
      <c r="B64" s="295">
        <v>60.5</v>
      </c>
      <c r="C64" s="295">
        <v>330</v>
      </c>
      <c r="D64" s="289">
        <v>181.5</v>
      </c>
    </row>
    <row r="65" spans="1:4" x14ac:dyDescent="0.25">
      <c r="A65" s="294" t="s">
        <v>155</v>
      </c>
      <c r="B65" s="295">
        <v>77</v>
      </c>
      <c r="C65" s="295">
        <v>302.5</v>
      </c>
      <c r="D65" s="289">
        <v>148.5</v>
      </c>
    </row>
    <row r="66" spans="1:4" x14ac:dyDescent="0.25">
      <c r="A66" s="294" t="s">
        <v>156</v>
      </c>
      <c r="B66" s="295">
        <v>40</v>
      </c>
      <c r="C66" s="295">
        <v>160</v>
      </c>
      <c r="D66" s="289">
        <v>80</v>
      </c>
    </row>
    <row r="67" spans="1:4" x14ac:dyDescent="0.25">
      <c r="A67" s="294" t="s">
        <v>157</v>
      </c>
      <c r="B67" s="295">
        <v>50</v>
      </c>
      <c r="C67" s="295">
        <v>200</v>
      </c>
      <c r="D67" s="289">
        <v>150</v>
      </c>
    </row>
    <row r="68" spans="1:4" x14ac:dyDescent="0.25">
      <c r="A68" s="294" t="s">
        <v>377</v>
      </c>
      <c r="B68" s="295">
        <v>0.5</v>
      </c>
      <c r="C68" s="295">
        <v>2</v>
      </c>
      <c r="D68" s="289">
        <v>1</v>
      </c>
    </row>
    <row r="69" spans="1:4" ht="15.75" thickBot="1" x14ac:dyDescent="0.3">
      <c r="A69" s="300" t="s">
        <v>591</v>
      </c>
      <c r="B69" s="301">
        <f>5*2</f>
        <v>10</v>
      </c>
      <c r="C69" s="301">
        <f>5*2.65</f>
        <v>13.25</v>
      </c>
      <c r="D69" s="302">
        <f>5*3.12</f>
        <v>15.600000000000001</v>
      </c>
    </row>
    <row r="71" spans="1:4" ht="15.75" thickBot="1" x14ac:dyDescent="0.3"/>
    <row r="72" spans="1:4" ht="16.5" thickBot="1" x14ac:dyDescent="0.3">
      <c r="A72" s="385" t="s">
        <v>592</v>
      </c>
      <c r="B72" s="386"/>
      <c r="C72" s="386"/>
      <c r="D72" s="387"/>
    </row>
    <row r="73" spans="1:4" ht="15.75" thickBot="1" x14ac:dyDescent="0.3">
      <c r="A73" s="376" t="s">
        <v>597</v>
      </c>
      <c r="B73" s="377"/>
      <c r="C73" s="377"/>
      <c r="D73" s="378"/>
    </row>
    <row r="74" spans="1:4" x14ac:dyDescent="0.25">
      <c r="A74" s="303" t="s">
        <v>161</v>
      </c>
      <c r="B74" s="304">
        <v>2.75</v>
      </c>
      <c r="C74" s="403" t="s">
        <v>578</v>
      </c>
      <c r="D74" s="394" t="s">
        <v>578</v>
      </c>
    </row>
    <row r="75" spans="1:4" x14ac:dyDescent="0.25">
      <c r="A75" s="303" t="s">
        <v>162</v>
      </c>
      <c r="B75" s="304">
        <v>2.2000000000000002</v>
      </c>
      <c r="C75" s="403"/>
      <c r="D75" s="394"/>
    </row>
    <row r="76" spans="1:4" x14ac:dyDescent="0.25">
      <c r="A76" s="303" t="s">
        <v>163</v>
      </c>
      <c r="B76" s="304">
        <v>2.2000000000000002</v>
      </c>
      <c r="C76" s="403"/>
      <c r="D76" s="394"/>
    </row>
    <row r="77" spans="1:4" x14ac:dyDescent="0.25">
      <c r="A77" s="303" t="s">
        <v>164</v>
      </c>
      <c r="B77" s="304">
        <v>5</v>
      </c>
      <c r="C77" s="403"/>
      <c r="D77" s="394"/>
    </row>
    <row r="78" spans="1:4" ht="30" x14ac:dyDescent="0.25">
      <c r="A78" s="303" t="s">
        <v>595</v>
      </c>
      <c r="B78" s="304"/>
      <c r="C78" s="403"/>
      <c r="D78" s="305" t="s">
        <v>596</v>
      </c>
    </row>
    <row r="79" spans="1:4" ht="30" x14ac:dyDescent="0.25">
      <c r="A79" s="303" t="s">
        <v>165</v>
      </c>
      <c r="B79" s="304" t="s">
        <v>188</v>
      </c>
      <c r="C79" s="403"/>
      <c r="D79" s="394" t="s">
        <v>578</v>
      </c>
    </row>
    <row r="80" spans="1:4" ht="30" x14ac:dyDescent="0.25">
      <c r="A80" s="303" t="s">
        <v>166</v>
      </c>
      <c r="B80" s="304" t="s">
        <v>189</v>
      </c>
      <c r="C80" s="403"/>
      <c r="D80" s="394"/>
    </row>
    <row r="81" spans="1:4" x14ac:dyDescent="0.25">
      <c r="A81" s="303" t="s">
        <v>167</v>
      </c>
      <c r="B81" s="304" t="s">
        <v>183</v>
      </c>
      <c r="C81" s="403"/>
      <c r="D81" s="394"/>
    </row>
    <row r="82" spans="1:4" ht="30" x14ac:dyDescent="0.25">
      <c r="A82" s="303" t="s">
        <v>168</v>
      </c>
      <c r="B82" s="304" t="s">
        <v>460</v>
      </c>
      <c r="C82" s="403"/>
      <c r="D82" s="394"/>
    </row>
    <row r="83" spans="1:4" ht="30" x14ac:dyDescent="0.25">
      <c r="A83" s="303" t="s">
        <v>169</v>
      </c>
      <c r="B83" s="304" t="s">
        <v>191</v>
      </c>
      <c r="C83" s="403"/>
      <c r="D83" s="394"/>
    </row>
    <row r="84" spans="1:4" ht="30" x14ac:dyDescent="0.25">
      <c r="A84" s="303" t="s">
        <v>170</v>
      </c>
      <c r="B84" s="304" t="s">
        <v>192</v>
      </c>
      <c r="C84" s="403"/>
      <c r="D84" s="394"/>
    </row>
    <row r="85" spans="1:4" ht="30" x14ac:dyDescent="0.25">
      <c r="A85" s="303" t="s">
        <v>171</v>
      </c>
      <c r="B85" s="304" t="s">
        <v>193</v>
      </c>
      <c r="C85" s="403"/>
      <c r="D85" s="394"/>
    </row>
    <row r="86" spans="1:4" x14ac:dyDescent="0.25">
      <c r="A86" s="303" t="s">
        <v>594</v>
      </c>
      <c r="B86" s="304"/>
      <c r="C86" s="403"/>
      <c r="D86" s="342">
        <v>1</v>
      </c>
    </row>
    <row r="87" spans="1:4" ht="45" x14ac:dyDescent="0.25">
      <c r="A87" s="303" t="s">
        <v>172</v>
      </c>
      <c r="B87" s="304" t="s">
        <v>348</v>
      </c>
      <c r="C87" s="403"/>
      <c r="D87" s="394" t="s">
        <v>578</v>
      </c>
    </row>
    <row r="88" spans="1:4" x14ac:dyDescent="0.25">
      <c r="A88" s="303" t="s">
        <v>173</v>
      </c>
      <c r="B88" s="304">
        <v>5.5</v>
      </c>
      <c r="C88" s="403"/>
      <c r="D88" s="394"/>
    </row>
    <row r="89" spans="1:4" ht="30" x14ac:dyDescent="0.25">
      <c r="A89" s="303" t="s">
        <v>174</v>
      </c>
      <c r="B89" s="304" t="s">
        <v>194</v>
      </c>
      <c r="C89" s="403"/>
      <c r="D89" s="394"/>
    </row>
    <row r="90" spans="1:4" x14ac:dyDescent="0.25">
      <c r="A90" s="303" t="s">
        <v>175</v>
      </c>
      <c r="B90" s="304">
        <v>10</v>
      </c>
      <c r="C90" s="403"/>
      <c r="D90" s="394"/>
    </row>
    <row r="91" spans="1:4" x14ac:dyDescent="0.25">
      <c r="A91" s="303" t="s">
        <v>176</v>
      </c>
      <c r="B91" s="304"/>
      <c r="C91" s="403"/>
      <c r="D91" s="394"/>
    </row>
    <row r="92" spans="1:4" x14ac:dyDescent="0.25">
      <c r="A92" s="303" t="s">
        <v>177</v>
      </c>
      <c r="B92" s="304">
        <v>25</v>
      </c>
      <c r="C92" s="403"/>
      <c r="D92" s="394"/>
    </row>
    <row r="93" spans="1:4" x14ac:dyDescent="0.25">
      <c r="A93" s="303" t="s">
        <v>178</v>
      </c>
      <c r="B93" s="304">
        <v>75</v>
      </c>
      <c r="C93" s="403"/>
      <c r="D93" s="394"/>
    </row>
    <row r="94" spans="1:4" x14ac:dyDescent="0.25">
      <c r="A94" s="303" t="s">
        <v>179</v>
      </c>
      <c r="B94" s="304">
        <v>150</v>
      </c>
      <c r="C94" s="403"/>
      <c r="D94" s="394"/>
    </row>
    <row r="95" spans="1:4" x14ac:dyDescent="0.25">
      <c r="A95" s="303" t="s">
        <v>180</v>
      </c>
      <c r="B95" s="304" t="s">
        <v>184</v>
      </c>
      <c r="C95" s="403"/>
      <c r="D95" s="394"/>
    </row>
    <row r="96" spans="1:4" x14ac:dyDescent="0.25">
      <c r="A96" s="303" t="s">
        <v>181</v>
      </c>
      <c r="B96" s="304">
        <v>15</v>
      </c>
      <c r="C96" s="403"/>
      <c r="D96" s="394"/>
    </row>
    <row r="97" spans="1:4" x14ac:dyDescent="0.25">
      <c r="A97" s="303" t="s">
        <v>182</v>
      </c>
      <c r="B97" s="304"/>
      <c r="C97" s="403"/>
      <c r="D97" s="394"/>
    </row>
    <row r="98" spans="1:4" ht="135" x14ac:dyDescent="0.25">
      <c r="A98" s="303" t="s">
        <v>593</v>
      </c>
      <c r="B98" s="304" t="s">
        <v>362</v>
      </c>
      <c r="C98" s="403"/>
      <c r="D98" s="394"/>
    </row>
    <row r="99" spans="1:4" ht="105" x14ac:dyDescent="0.25">
      <c r="A99" s="303" t="s">
        <v>185</v>
      </c>
      <c r="B99" s="304" t="s">
        <v>195</v>
      </c>
      <c r="C99" s="403"/>
      <c r="D99" s="394"/>
    </row>
    <row r="100" spans="1:4" x14ac:dyDescent="0.25">
      <c r="A100" s="303" t="s">
        <v>186</v>
      </c>
      <c r="B100" s="304">
        <v>175</v>
      </c>
      <c r="C100" s="403"/>
      <c r="D100" s="394"/>
    </row>
    <row r="101" spans="1:4" ht="75" x14ac:dyDescent="0.25">
      <c r="A101" s="303" t="s">
        <v>196</v>
      </c>
      <c r="B101" s="304" t="s">
        <v>197</v>
      </c>
      <c r="C101" s="403"/>
      <c r="D101" s="394"/>
    </row>
    <row r="102" spans="1:4" ht="15.75" thickBot="1" x14ac:dyDescent="0.3">
      <c r="A102" s="306" t="s">
        <v>198</v>
      </c>
      <c r="B102" s="307" t="s">
        <v>363</v>
      </c>
      <c r="C102" s="353"/>
      <c r="D102" s="395"/>
    </row>
    <row r="103" spans="1:4" x14ac:dyDescent="0.25">
      <c r="A103" s="137"/>
      <c r="B103" s="137"/>
      <c r="C103" s="137"/>
      <c r="D103" s="80"/>
    </row>
    <row r="104" spans="1:4" ht="15.75" thickBot="1" x14ac:dyDescent="0.3">
      <c r="A104" s="137"/>
      <c r="B104" s="137"/>
      <c r="C104" s="137"/>
      <c r="D104" s="80"/>
    </row>
    <row r="105" spans="1:4" ht="16.5" thickBot="1" x14ac:dyDescent="0.3">
      <c r="A105" s="385" t="s">
        <v>598</v>
      </c>
      <c r="B105" s="386"/>
      <c r="C105" s="386"/>
      <c r="D105" s="387"/>
    </row>
    <row r="106" spans="1:4" ht="15.75" thickBot="1" x14ac:dyDescent="0.3">
      <c r="A106" s="376" t="s">
        <v>577</v>
      </c>
      <c r="B106" s="377"/>
      <c r="C106" s="377"/>
      <c r="D106" s="378"/>
    </row>
    <row r="107" spans="1:4" x14ac:dyDescent="0.25">
      <c r="A107" s="274" t="s">
        <v>199</v>
      </c>
      <c r="B107" s="266"/>
      <c r="C107" s="368" t="s">
        <v>599</v>
      </c>
      <c r="D107" s="369"/>
    </row>
    <row r="108" spans="1:4" x14ac:dyDescent="0.25">
      <c r="A108" s="274" t="s">
        <v>200</v>
      </c>
      <c r="B108" s="266" t="s">
        <v>208</v>
      </c>
      <c r="C108" s="368"/>
      <c r="D108" s="369"/>
    </row>
    <row r="109" spans="1:4" x14ac:dyDescent="0.25">
      <c r="A109" s="274" t="s">
        <v>201</v>
      </c>
      <c r="B109" s="266" t="s">
        <v>209</v>
      </c>
      <c r="C109" s="368"/>
      <c r="D109" s="369"/>
    </row>
    <row r="110" spans="1:4" x14ac:dyDescent="0.25">
      <c r="A110" s="274" t="s">
        <v>202</v>
      </c>
      <c r="B110" s="266" t="s">
        <v>210</v>
      </c>
      <c r="C110" s="368"/>
      <c r="D110" s="369"/>
    </row>
    <row r="111" spans="1:4" x14ac:dyDescent="0.25">
      <c r="A111" s="274" t="s">
        <v>204</v>
      </c>
      <c r="B111" s="266"/>
      <c r="C111" s="368"/>
      <c r="D111" s="369"/>
    </row>
    <row r="112" spans="1:4" x14ac:dyDescent="0.25">
      <c r="A112" s="274" t="s">
        <v>205</v>
      </c>
      <c r="B112" s="266" t="s">
        <v>211</v>
      </c>
      <c r="C112" s="368"/>
      <c r="D112" s="369"/>
    </row>
    <row r="113" spans="1:4" x14ac:dyDescent="0.25">
      <c r="A113" s="274" t="s">
        <v>206</v>
      </c>
      <c r="B113" s="266" t="s">
        <v>212</v>
      </c>
      <c r="C113" s="368"/>
      <c r="D113" s="369"/>
    </row>
    <row r="114" spans="1:4" x14ac:dyDescent="0.25">
      <c r="A114" s="274" t="s">
        <v>207</v>
      </c>
      <c r="B114" s="266" t="s">
        <v>213</v>
      </c>
      <c r="C114" s="368"/>
      <c r="D114" s="369"/>
    </row>
    <row r="115" spans="1:4" x14ac:dyDescent="0.25">
      <c r="A115" s="274" t="s">
        <v>215</v>
      </c>
      <c r="B115" s="266" t="s">
        <v>214</v>
      </c>
      <c r="C115" s="368"/>
      <c r="D115" s="369"/>
    </row>
    <row r="116" spans="1:4" x14ac:dyDescent="0.25">
      <c r="A116" s="274" t="s">
        <v>216</v>
      </c>
      <c r="B116" s="266" t="s">
        <v>217</v>
      </c>
      <c r="C116" s="368"/>
      <c r="D116" s="369"/>
    </row>
    <row r="117" spans="1:4" ht="30" x14ac:dyDescent="0.25">
      <c r="A117" s="308" t="s">
        <v>218</v>
      </c>
      <c r="B117" s="45" t="s">
        <v>219</v>
      </c>
      <c r="C117" s="368"/>
      <c r="D117" s="369"/>
    </row>
    <row r="118" spans="1:4" ht="45.75" thickBot="1" x14ac:dyDescent="0.3">
      <c r="A118" s="309" t="s">
        <v>220</v>
      </c>
      <c r="B118" s="310" t="s">
        <v>221</v>
      </c>
      <c r="C118" s="349"/>
      <c r="D118" s="350"/>
    </row>
    <row r="119" spans="1:4" x14ac:dyDescent="0.25">
      <c r="A119" s="137"/>
      <c r="B119" s="137"/>
      <c r="C119" s="137"/>
      <c r="D119" s="80"/>
    </row>
    <row r="120" spans="1:4" ht="15.75" thickBot="1" x14ac:dyDescent="0.3">
      <c r="A120" s="137"/>
      <c r="B120" s="137"/>
      <c r="C120" s="137"/>
      <c r="D120" s="80"/>
    </row>
    <row r="121" spans="1:4" ht="16.5" thickBot="1" x14ac:dyDescent="0.3">
      <c r="A121" s="385" t="s">
        <v>600</v>
      </c>
      <c r="B121" s="386"/>
      <c r="C121" s="386"/>
      <c r="D121" s="387"/>
    </row>
    <row r="122" spans="1:4" ht="15.75" thickBot="1" x14ac:dyDescent="0.3">
      <c r="A122" s="376" t="s">
        <v>601</v>
      </c>
      <c r="B122" s="377"/>
      <c r="C122" s="377"/>
      <c r="D122" s="378"/>
    </row>
    <row r="123" spans="1:4" ht="45" x14ac:dyDescent="0.25">
      <c r="A123" s="315"/>
      <c r="B123" s="314" t="s">
        <v>223</v>
      </c>
      <c r="C123" s="200" t="s">
        <v>224</v>
      </c>
      <c r="D123" s="316" t="s">
        <v>225</v>
      </c>
    </row>
    <row r="124" spans="1:4" ht="30" x14ac:dyDescent="0.25">
      <c r="A124" s="274" t="s">
        <v>226</v>
      </c>
      <c r="B124" s="266">
        <v>330</v>
      </c>
      <c r="C124" s="311">
        <v>990</v>
      </c>
      <c r="D124" s="312">
        <v>2200</v>
      </c>
    </row>
    <row r="125" spans="1:4" x14ac:dyDescent="0.25">
      <c r="A125" s="274" t="s">
        <v>227</v>
      </c>
      <c r="B125" s="266">
        <v>495</v>
      </c>
      <c r="C125" s="311">
        <v>1375</v>
      </c>
      <c r="D125" s="276"/>
    </row>
    <row r="126" spans="1:4" x14ac:dyDescent="0.25">
      <c r="A126" s="274" t="s">
        <v>228</v>
      </c>
      <c r="B126" s="266">
        <v>165</v>
      </c>
      <c r="C126" s="311">
        <v>330</v>
      </c>
      <c r="D126" s="276"/>
    </row>
    <row r="127" spans="1:4" x14ac:dyDescent="0.25">
      <c r="A127" s="274" t="s">
        <v>229</v>
      </c>
      <c r="B127" s="266">
        <v>220</v>
      </c>
      <c r="C127" s="311">
        <v>330</v>
      </c>
      <c r="D127" s="312">
        <v>500</v>
      </c>
    </row>
    <row r="128" spans="1:4" ht="30" x14ac:dyDescent="0.25">
      <c r="A128" s="274" t="s">
        <v>230</v>
      </c>
      <c r="B128" s="266"/>
      <c r="C128" s="261"/>
      <c r="D128" s="312">
        <v>50</v>
      </c>
    </row>
    <row r="129" spans="1:4" x14ac:dyDescent="0.25">
      <c r="A129" s="274"/>
      <c r="B129" s="266"/>
      <c r="C129" s="261"/>
      <c r="D129" s="276"/>
    </row>
    <row r="130" spans="1:4" x14ac:dyDescent="0.25">
      <c r="A130" s="274" t="s">
        <v>234</v>
      </c>
      <c r="B130" s="266"/>
      <c r="C130" s="261"/>
      <c r="D130" s="276"/>
    </row>
    <row r="131" spans="1:4" x14ac:dyDescent="0.25">
      <c r="A131" s="274" t="s">
        <v>235</v>
      </c>
      <c r="B131" s="266">
        <v>100</v>
      </c>
      <c r="C131" s="261"/>
      <c r="D131" s="276"/>
    </row>
    <row r="132" spans="1:4" x14ac:dyDescent="0.25">
      <c r="A132" s="274" t="s">
        <v>364</v>
      </c>
      <c r="B132" s="266" t="s">
        <v>236</v>
      </c>
      <c r="C132" s="261"/>
      <c r="D132" s="276"/>
    </row>
    <row r="133" spans="1:4" x14ac:dyDescent="0.25">
      <c r="A133" s="274" t="s">
        <v>231</v>
      </c>
      <c r="B133" s="266">
        <v>12.5</v>
      </c>
      <c r="C133" s="261"/>
      <c r="D133" s="276"/>
    </row>
    <row r="134" spans="1:4" x14ac:dyDescent="0.25">
      <c r="A134" s="274" t="s">
        <v>232</v>
      </c>
      <c r="B134" s="266">
        <v>5</v>
      </c>
      <c r="C134" s="261"/>
      <c r="D134" s="276"/>
    </row>
    <row r="135" spans="1:4" x14ac:dyDescent="0.25">
      <c r="A135" s="274" t="s">
        <v>233</v>
      </c>
      <c r="B135" s="266">
        <v>2</v>
      </c>
      <c r="C135" s="261"/>
      <c r="D135" s="276"/>
    </row>
    <row r="136" spans="1:4" ht="15.75" thickBot="1" x14ac:dyDescent="0.3">
      <c r="A136" s="299" t="s">
        <v>238</v>
      </c>
      <c r="B136" s="271" t="s">
        <v>237</v>
      </c>
      <c r="C136" s="278"/>
      <c r="D136" s="279"/>
    </row>
    <row r="138" spans="1:4" ht="15.75" thickBot="1" x14ac:dyDescent="0.3"/>
    <row r="139" spans="1:4" ht="16.5" thickBot="1" x14ac:dyDescent="0.3">
      <c r="A139" s="385" t="s">
        <v>616</v>
      </c>
      <c r="B139" s="386"/>
      <c r="C139" s="386"/>
      <c r="D139" s="387"/>
    </row>
    <row r="140" spans="1:4" ht="15.75" thickBot="1" x14ac:dyDescent="0.3">
      <c r="A140" s="376" t="s">
        <v>577</v>
      </c>
      <c r="B140" s="377"/>
      <c r="C140" s="377"/>
      <c r="D140" s="378"/>
    </row>
    <row r="141" spans="1:4" ht="45" x14ac:dyDescent="0.25">
      <c r="A141" s="313" t="s">
        <v>305</v>
      </c>
      <c r="B141" s="331" t="s">
        <v>308</v>
      </c>
      <c r="C141" s="392" t="s">
        <v>578</v>
      </c>
      <c r="D141" s="393" t="s">
        <v>617</v>
      </c>
    </row>
    <row r="142" spans="1:4" ht="60" x14ac:dyDescent="0.25">
      <c r="A142" s="313" t="s">
        <v>306</v>
      </c>
      <c r="B142" s="331" t="s">
        <v>309</v>
      </c>
      <c r="C142" s="368"/>
      <c r="D142" s="394"/>
    </row>
    <row r="143" spans="1:4" ht="30" x14ac:dyDescent="0.25">
      <c r="A143" s="313" t="s">
        <v>307</v>
      </c>
      <c r="B143" s="331" t="s">
        <v>310</v>
      </c>
      <c r="C143" s="368"/>
      <c r="D143" s="394"/>
    </row>
    <row r="144" spans="1:4" x14ac:dyDescent="0.25">
      <c r="A144" s="313" t="s">
        <v>371</v>
      </c>
      <c r="B144" s="331" t="s">
        <v>311</v>
      </c>
      <c r="C144" s="368"/>
      <c r="D144" s="394"/>
    </row>
    <row r="145" spans="1:4" x14ac:dyDescent="0.25">
      <c r="A145" s="313" t="s">
        <v>372</v>
      </c>
      <c r="B145" s="331">
        <v>300</v>
      </c>
      <c r="C145" s="368"/>
      <c r="D145" s="394"/>
    </row>
    <row r="146" spans="1:4" ht="60" x14ac:dyDescent="0.25">
      <c r="A146" s="313" t="s">
        <v>312</v>
      </c>
      <c r="B146" s="331" t="s">
        <v>313</v>
      </c>
      <c r="C146" s="368"/>
      <c r="D146" s="394"/>
    </row>
    <row r="147" spans="1:4" x14ac:dyDescent="0.25">
      <c r="A147" s="313" t="s">
        <v>314</v>
      </c>
      <c r="B147" s="331">
        <v>50</v>
      </c>
      <c r="C147" s="368"/>
      <c r="D147" s="394"/>
    </row>
    <row r="148" spans="1:4" x14ac:dyDescent="0.25">
      <c r="A148" s="313" t="s">
        <v>317</v>
      </c>
      <c r="B148" s="331">
        <v>250</v>
      </c>
      <c r="C148" s="368"/>
      <c r="D148" s="394"/>
    </row>
    <row r="149" spans="1:4" ht="45" x14ac:dyDescent="0.25">
      <c r="A149" s="313" t="s">
        <v>318</v>
      </c>
      <c r="B149" s="331" t="s">
        <v>427</v>
      </c>
      <c r="C149" s="368"/>
      <c r="D149" s="394"/>
    </row>
    <row r="150" spans="1:4" ht="15.75" thickBot="1" x14ac:dyDescent="0.3">
      <c r="A150" s="332" t="s">
        <v>319</v>
      </c>
      <c r="B150" s="333" t="s">
        <v>316</v>
      </c>
      <c r="C150" s="349"/>
      <c r="D150" s="395"/>
    </row>
  </sheetData>
  <mergeCells count="28">
    <mergeCell ref="A51:D51"/>
    <mergeCell ref="A4:D4"/>
    <mergeCell ref="A5:D5"/>
    <mergeCell ref="B16:D16"/>
    <mergeCell ref="A22:D22"/>
    <mergeCell ref="A23:D23"/>
    <mergeCell ref="A25:D25"/>
    <mergeCell ref="A31:D31"/>
    <mergeCell ref="A32:D32"/>
    <mergeCell ref="A38:D38"/>
    <mergeCell ref="A39:D39"/>
    <mergeCell ref="A47:D47"/>
    <mergeCell ref="A52:D52"/>
    <mergeCell ref="A72:D72"/>
    <mergeCell ref="A73:D73"/>
    <mergeCell ref="C74:C102"/>
    <mergeCell ref="D74:D77"/>
    <mergeCell ref="D79:D85"/>
    <mergeCell ref="D87:D102"/>
    <mergeCell ref="A140:D140"/>
    <mergeCell ref="C141:C150"/>
    <mergeCell ref="D141:D150"/>
    <mergeCell ref="A105:D105"/>
    <mergeCell ref="A106:D106"/>
    <mergeCell ref="C107:D118"/>
    <mergeCell ref="A121:D121"/>
    <mergeCell ref="A122:D122"/>
    <mergeCell ref="A139:D139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workbookViewId="0">
      <selection activeCell="B24" sqref="B24"/>
    </sheetView>
  </sheetViews>
  <sheetFormatPr baseColWidth="10" defaultRowHeight="15" x14ac:dyDescent="0.25"/>
  <cols>
    <col min="1" max="1" width="60" bestFit="1" customWidth="1"/>
    <col min="2" max="2" width="31.42578125" customWidth="1"/>
  </cols>
  <sheetData>
    <row r="1" spans="1:7" x14ac:dyDescent="0.25">
      <c r="A1" s="24" t="s">
        <v>47</v>
      </c>
      <c r="B1" s="25"/>
      <c r="C1">
        <f>C3*F3</f>
        <v>1.1780758981898374</v>
      </c>
    </row>
    <row r="2" spans="1:7" ht="14.45" x14ac:dyDescent="0.3">
      <c r="A2" s="133" t="s">
        <v>40</v>
      </c>
      <c r="B2" s="25"/>
    </row>
    <row r="3" spans="1:7" x14ac:dyDescent="0.25">
      <c r="A3" s="28" t="s">
        <v>48</v>
      </c>
      <c r="B3" s="25">
        <v>5</v>
      </c>
      <c r="C3" s="139">
        <f>128.21/114.2</f>
        <v>1.1226795096322242</v>
      </c>
      <c r="D3" s="139" t="s">
        <v>433</v>
      </c>
      <c r="E3" s="139"/>
      <c r="F3" s="65">
        <f>114.2/108.83</f>
        <v>1.0493430120371221</v>
      </c>
      <c r="G3" s="65" t="s">
        <v>456</v>
      </c>
    </row>
    <row r="4" spans="1:7" ht="14.45" x14ac:dyDescent="0.3">
      <c r="A4" s="29" t="s">
        <v>49</v>
      </c>
      <c r="B4" s="25">
        <v>8</v>
      </c>
    </row>
    <row r="5" spans="1:7" ht="14.45" x14ac:dyDescent="0.3">
      <c r="A5" s="29" t="s">
        <v>50</v>
      </c>
      <c r="B5" s="25">
        <v>3</v>
      </c>
    </row>
    <row r="6" spans="1:7" ht="14.45" x14ac:dyDescent="0.3">
      <c r="A6" s="29" t="s">
        <v>51</v>
      </c>
      <c r="B6" s="25">
        <v>2</v>
      </c>
    </row>
    <row r="7" spans="1:7" ht="14.45" x14ac:dyDescent="0.3">
      <c r="A7" s="29" t="s">
        <v>52</v>
      </c>
      <c r="B7" s="25">
        <v>25</v>
      </c>
    </row>
    <row r="8" spans="1:7" ht="14.45" x14ac:dyDescent="0.3">
      <c r="A8" s="28" t="s">
        <v>53</v>
      </c>
      <c r="B8" s="25"/>
    </row>
    <row r="9" spans="1:7" ht="14.45" x14ac:dyDescent="0.3">
      <c r="A9" s="27" t="s">
        <v>54</v>
      </c>
      <c r="B9" s="25">
        <v>4</v>
      </c>
    </row>
    <row r="10" spans="1:7" x14ac:dyDescent="0.25">
      <c r="A10" s="27" t="s">
        <v>55</v>
      </c>
      <c r="B10" s="25">
        <v>10</v>
      </c>
    </row>
    <row r="11" spans="1:7" ht="14.45" x14ac:dyDescent="0.3">
      <c r="A11" s="27" t="s">
        <v>351</v>
      </c>
      <c r="B11" s="25">
        <v>8</v>
      </c>
    </row>
    <row r="12" spans="1:7" ht="14.45" x14ac:dyDescent="0.3">
      <c r="A12" s="27" t="s">
        <v>56</v>
      </c>
      <c r="B12" s="25">
        <v>3</v>
      </c>
    </row>
    <row r="13" spans="1:7" x14ac:dyDescent="0.25">
      <c r="A13" s="27" t="s">
        <v>57</v>
      </c>
      <c r="B13" s="25">
        <v>3</v>
      </c>
    </row>
    <row r="14" spans="1:7" ht="14.45" x14ac:dyDescent="0.3">
      <c r="A14" s="27" t="s">
        <v>58</v>
      </c>
      <c r="B14" s="25">
        <v>10</v>
      </c>
    </row>
    <row r="15" spans="1:7" ht="14.45" x14ac:dyDescent="0.3">
      <c r="A15" s="28" t="s">
        <v>59</v>
      </c>
      <c r="B15" s="25"/>
    </row>
    <row r="16" spans="1:7" x14ac:dyDescent="0.25">
      <c r="A16" s="27" t="s">
        <v>60</v>
      </c>
      <c r="B16" s="25" t="s">
        <v>118</v>
      </c>
    </row>
    <row r="17" spans="1:2" x14ac:dyDescent="0.25">
      <c r="A17" s="27" t="s">
        <v>61</v>
      </c>
      <c r="B17" s="25">
        <v>1</v>
      </c>
    </row>
    <row r="18" spans="1:2" x14ac:dyDescent="0.25">
      <c r="A18" s="27" t="s">
        <v>62</v>
      </c>
      <c r="B18" s="25">
        <v>1.5</v>
      </c>
    </row>
    <row r="19" spans="1:2" x14ac:dyDescent="0.25">
      <c r="A19" s="28" t="s">
        <v>63</v>
      </c>
      <c r="B19" s="25"/>
    </row>
    <row r="20" spans="1:2" ht="14.45" x14ac:dyDescent="0.3">
      <c r="A20" s="27" t="s">
        <v>64</v>
      </c>
      <c r="B20" s="25">
        <v>35</v>
      </c>
    </row>
    <row r="21" spans="1:2" x14ac:dyDescent="0.25">
      <c r="A21" s="27" t="s">
        <v>65</v>
      </c>
      <c r="B21" s="25">
        <v>125</v>
      </c>
    </row>
    <row r="22" spans="1:2" x14ac:dyDescent="0.25">
      <c r="A22" s="27" t="s">
        <v>66</v>
      </c>
      <c r="B22" s="25">
        <v>10</v>
      </c>
    </row>
    <row r="23" spans="1:2" ht="14.45" x14ac:dyDescent="0.3">
      <c r="A23" s="27" t="s">
        <v>67</v>
      </c>
      <c r="B23" s="25">
        <v>275</v>
      </c>
    </row>
    <row r="24" spans="1:2" ht="14.45" x14ac:dyDescent="0.3">
      <c r="A24" s="27" t="s">
        <v>68</v>
      </c>
      <c r="B24" s="25">
        <v>490</v>
      </c>
    </row>
    <row r="25" spans="1:2" x14ac:dyDescent="0.25">
      <c r="A25" s="27" t="s">
        <v>69</v>
      </c>
      <c r="B25" s="25">
        <v>49</v>
      </c>
    </row>
    <row r="26" spans="1:2" x14ac:dyDescent="0.25">
      <c r="A26" s="27" t="s">
        <v>70</v>
      </c>
      <c r="B26" s="25" t="s">
        <v>119</v>
      </c>
    </row>
    <row r="27" spans="1:2" ht="14.45" x14ac:dyDescent="0.3">
      <c r="A27" s="28" t="s">
        <v>71</v>
      </c>
      <c r="B27" s="25"/>
    </row>
    <row r="28" spans="1:2" x14ac:dyDescent="0.25">
      <c r="A28" s="27" t="s">
        <v>72</v>
      </c>
      <c r="B28" s="25">
        <v>5</v>
      </c>
    </row>
    <row r="29" spans="1:2" x14ac:dyDescent="0.25">
      <c r="A29" s="131" t="s">
        <v>73</v>
      </c>
      <c r="B29" s="25"/>
    </row>
    <row r="30" spans="1:2" x14ac:dyDescent="0.25">
      <c r="A30" s="27" t="s">
        <v>74</v>
      </c>
      <c r="B30" s="25"/>
    </row>
    <row r="31" spans="1:2" x14ac:dyDescent="0.25">
      <c r="A31" s="27" t="s">
        <v>75</v>
      </c>
      <c r="B31" s="25"/>
    </row>
    <row r="32" spans="1:2" x14ac:dyDescent="0.25">
      <c r="A32" s="27" t="s">
        <v>76</v>
      </c>
      <c r="B32" s="25"/>
    </row>
    <row r="33" spans="1:5" x14ac:dyDescent="0.25">
      <c r="A33" s="27" t="s">
        <v>352</v>
      </c>
      <c r="B33" s="25"/>
    </row>
    <row r="34" spans="1:5" x14ac:dyDescent="0.25">
      <c r="A34" s="27" t="s">
        <v>77</v>
      </c>
      <c r="B34" s="25"/>
    </row>
    <row r="35" spans="1:5" x14ac:dyDescent="0.25">
      <c r="A35" s="27" t="s">
        <v>78</v>
      </c>
      <c r="B35" s="25"/>
    </row>
    <row r="36" spans="1:5" x14ac:dyDescent="0.25">
      <c r="A36" s="27" t="s">
        <v>79</v>
      </c>
      <c r="B36" s="25"/>
    </row>
    <row r="37" spans="1:5" x14ac:dyDescent="0.25">
      <c r="A37" s="27" t="s">
        <v>81</v>
      </c>
      <c r="B37" s="25"/>
    </row>
    <row r="40" spans="1:5" x14ac:dyDescent="0.25">
      <c r="B40" s="11"/>
    </row>
    <row r="41" spans="1:5" x14ac:dyDescent="0.25">
      <c r="A41" s="24" t="s">
        <v>280</v>
      </c>
      <c r="B41" s="135" t="s">
        <v>425</v>
      </c>
      <c r="D41" s="143" t="s">
        <v>434</v>
      </c>
      <c r="E41" s="139"/>
    </row>
    <row r="42" spans="1:5" ht="30" x14ac:dyDescent="0.25">
      <c r="A42" s="33" t="s">
        <v>366</v>
      </c>
      <c r="B42" s="29"/>
      <c r="D42" s="139"/>
    </row>
    <row r="43" spans="1:5" x14ac:dyDescent="0.25">
      <c r="A43" s="29" t="s">
        <v>281</v>
      </c>
      <c r="B43" s="25">
        <v>300</v>
      </c>
      <c r="D43" s="146">
        <v>353.42276945695119</v>
      </c>
    </row>
    <row r="44" spans="1:5" x14ac:dyDescent="0.25">
      <c r="A44" s="29" t="s">
        <v>282</v>
      </c>
      <c r="B44" s="25">
        <v>450</v>
      </c>
      <c r="D44" s="146">
        <v>530.13415418542684</v>
      </c>
    </row>
    <row r="45" spans="1:5" x14ac:dyDescent="0.25">
      <c r="D45" s="147"/>
    </row>
    <row r="46" spans="1:5" x14ac:dyDescent="0.25">
      <c r="D46" s="147"/>
    </row>
    <row r="47" spans="1:5" x14ac:dyDescent="0.25">
      <c r="A47" s="24" t="s">
        <v>284</v>
      </c>
      <c r="B47" s="25"/>
      <c r="D47" s="147"/>
    </row>
    <row r="48" spans="1:5" x14ac:dyDescent="0.25">
      <c r="A48" s="29" t="s">
        <v>285</v>
      </c>
      <c r="B48" s="25"/>
      <c r="D48" s="147"/>
    </row>
    <row r="49" spans="1:4" x14ac:dyDescent="0.25">
      <c r="A49" s="29" t="s">
        <v>286</v>
      </c>
      <c r="B49" s="25">
        <v>30</v>
      </c>
      <c r="D49" s="146">
        <v>35.342276945695119</v>
      </c>
    </row>
    <row r="50" spans="1:4" x14ac:dyDescent="0.25">
      <c r="A50" s="34" t="s">
        <v>287</v>
      </c>
      <c r="B50" s="25" t="s">
        <v>292</v>
      </c>
      <c r="D50" s="146">
        <v>106.02683083708537</v>
      </c>
    </row>
    <row r="51" spans="1:4" x14ac:dyDescent="0.25">
      <c r="A51" s="2"/>
      <c r="B51" s="11"/>
      <c r="D51" s="147"/>
    </row>
    <row r="52" spans="1:4" x14ac:dyDescent="0.25">
      <c r="A52" s="24" t="s">
        <v>288</v>
      </c>
      <c r="B52" s="25"/>
      <c r="D52" s="147"/>
    </row>
    <row r="53" spans="1:4" x14ac:dyDescent="0.25">
      <c r="A53" s="29" t="s">
        <v>289</v>
      </c>
      <c r="B53" s="25">
        <v>300</v>
      </c>
      <c r="D53" s="146">
        <v>353.42276945695119</v>
      </c>
    </row>
    <row r="54" spans="1:4" x14ac:dyDescent="0.25">
      <c r="A54" s="29" t="s">
        <v>290</v>
      </c>
      <c r="B54" s="25">
        <v>150</v>
      </c>
      <c r="D54" s="146">
        <v>176.71138472847559</v>
      </c>
    </row>
    <row r="55" spans="1:4" x14ac:dyDescent="0.25">
      <c r="A55" s="34" t="s">
        <v>291</v>
      </c>
      <c r="B55" s="25">
        <v>150</v>
      </c>
      <c r="D55" s="146">
        <v>176.71138472847559</v>
      </c>
    </row>
    <row r="56" spans="1:4" x14ac:dyDescent="0.25">
      <c r="A56" s="34" t="s">
        <v>293</v>
      </c>
      <c r="B56" s="25"/>
      <c r="D56" s="146"/>
    </row>
    <row r="57" spans="1:4" x14ac:dyDescent="0.25">
      <c r="A57" s="27" t="s">
        <v>294</v>
      </c>
      <c r="B57" s="25">
        <v>200</v>
      </c>
      <c r="D57" s="146">
        <v>235.61517963796749</v>
      </c>
    </row>
    <row r="58" spans="1:4" x14ac:dyDescent="0.25">
      <c r="A58" s="27" t="s">
        <v>295</v>
      </c>
      <c r="B58" s="25">
        <v>60</v>
      </c>
      <c r="D58" s="146">
        <v>70.684553891390237</v>
      </c>
    </row>
    <row r="59" spans="1:4" x14ac:dyDescent="0.25">
      <c r="A59" s="27" t="s">
        <v>296</v>
      </c>
      <c r="B59" s="25">
        <v>60</v>
      </c>
      <c r="D59" s="146">
        <v>70.684553891390237</v>
      </c>
    </row>
    <row r="60" spans="1:4" x14ac:dyDescent="0.25">
      <c r="A60" s="27" t="s">
        <v>297</v>
      </c>
      <c r="B60" s="25">
        <v>60</v>
      </c>
      <c r="D60" s="146">
        <v>70.684553891390237</v>
      </c>
    </row>
    <row r="61" spans="1:4" x14ac:dyDescent="0.25">
      <c r="B61" s="11"/>
      <c r="D61" s="147"/>
    </row>
    <row r="62" spans="1:4" x14ac:dyDescent="0.25">
      <c r="A62" s="24" t="s">
        <v>298</v>
      </c>
      <c r="B62" s="25"/>
      <c r="D62" s="147"/>
    </row>
    <row r="63" spans="1:4" x14ac:dyDescent="0.25">
      <c r="A63" s="34" t="s">
        <v>299</v>
      </c>
      <c r="B63" s="25"/>
      <c r="D63" s="147"/>
    </row>
    <row r="64" spans="1:4" x14ac:dyDescent="0.25">
      <c r="A64" s="29" t="s">
        <v>367</v>
      </c>
      <c r="B64" s="25">
        <v>300</v>
      </c>
      <c r="D64" s="146">
        <v>353.42276945695119</v>
      </c>
    </row>
    <row r="65" spans="1:4" x14ac:dyDescent="0.25">
      <c r="A65" s="29" t="s">
        <v>368</v>
      </c>
      <c r="B65" s="25">
        <v>600</v>
      </c>
      <c r="D65" s="146">
        <v>706.84553891390237</v>
      </c>
    </row>
    <row r="66" spans="1:4" x14ac:dyDescent="0.25">
      <c r="A66" s="29" t="s">
        <v>369</v>
      </c>
      <c r="B66" s="25">
        <v>500</v>
      </c>
      <c r="D66" s="146">
        <v>589.03794909491864</v>
      </c>
    </row>
    <row r="67" spans="1:4" x14ac:dyDescent="0.25">
      <c r="A67" s="29" t="s">
        <v>370</v>
      </c>
      <c r="B67" s="25">
        <v>1000</v>
      </c>
      <c r="D67" s="146">
        <v>1178.0758981898373</v>
      </c>
    </row>
    <row r="68" spans="1:4" s="137" customFormat="1" x14ac:dyDescent="0.25">
      <c r="A68" s="29" t="s">
        <v>435</v>
      </c>
      <c r="B68" s="25">
        <v>250</v>
      </c>
      <c r="D68" s="146">
        <v>294.51897454745932</v>
      </c>
    </row>
    <row r="69" spans="1:4" x14ac:dyDescent="0.25">
      <c r="A69" s="29" t="s">
        <v>300</v>
      </c>
      <c r="B69" s="25" t="s">
        <v>301</v>
      </c>
      <c r="D69" s="143"/>
    </row>
    <row r="71" spans="1:4" x14ac:dyDescent="0.25">
      <c r="A71" s="24" t="s">
        <v>15</v>
      </c>
      <c r="B71" s="25"/>
    </row>
    <row r="72" spans="1:4" x14ac:dyDescent="0.25">
      <c r="A72" s="133" t="s">
        <v>8</v>
      </c>
      <c r="B72" s="61" t="s">
        <v>20</v>
      </c>
      <c r="D72" s="143" t="s">
        <v>429</v>
      </c>
    </row>
    <row r="73" spans="1:4" x14ac:dyDescent="0.25">
      <c r="A73" s="131" t="s">
        <v>3</v>
      </c>
      <c r="B73" s="25"/>
    </row>
    <row r="74" spans="1:4" x14ac:dyDescent="0.25">
      <c r="A74" s="29" t="s">
        <v>16</v>
      </c>
      <c r="B74" s="25"/>
    </row>
    <row r="75" spans="1:4" x14ac:dyDescent="0.25">
      <c r="A75" s="29" t="s">
        <v>17</v>
      </c>
      <c r="B75" s="25"/>
    </row>
    <row r="76" spans="1:4" x14ac:dyDescent="0.25">
      <c r="A76" s="29" t="s">
        <v>18</v>
      </c>
      <c r="B76" s="25"/>
    </row>
    <row r="77" spans="1:4" x14ac:dyDescent="0.25">
      <c r="A77" s="29" t="s">
        <v>19</v>
      </c>
      <c r="B77" s="25"/>
    </row>
  </sheetData>
  <pageMargins left="0.7" right="0.7" top="0.75" bottom="0.75" header="0.3" footer="0.3"/>
  <pageSetup paperSize="9" scale="63" fitToHeight="0" orientation="portrait" r:id="rId1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9"/>
  <sheetViews>
    <sheetView workbookViewId="0">
      <selection activeCell="B33" sqref="B33"/>
    </sheetView>
  </sheetViews>
  <sheetFormatPr baseColWidth="10" defaultRowHeight="15" x14ac:dyDescent="0.25"/>
  <cols>
    <col min="1" max="1" width="44.7109375" bestFit="1" customWidth="1"/>
    <col min="2" max="2" width="37.28515625" customWidth="1"/>
  </cols>
  <sheetData>
    <row r="1" spans="1:6" ht="14.45" x14ac:dyDescent="0.3">
      <c r="A1" s="24" t="s">
        <v>106</v>
      </c>
      <c r="B1" s="25"/>
      <c r="D1" s="139">
        <f>'etat civil popu_OLD'!C1</f>
        <v>1.1780758981898374</v>
      </c>
      <c r="E1" s="139" t="s">
        <v>433</v>
      </c>
      <c r="F1" s="139"/>
    </row>
    <row r="2" spans="1:6" x14ac:dyDescent="0.25">
      <c r="A2" s="27" t="s">
        <v>107</v>
      </c>
      <c r="B2" s="25" t="s">
        <v>361</v>
      </c>
      <c r="D2" t="s">
        <v>459</v>
      </c>
    </row>
    <row r="3" spans="1:6" x14ac:dyDescent="0.25">
      <c r="A3" s="27" t="s">
        <v>108</v>
      </c>
      <c r="B3" s="25"/>
    </row>
    <row r="4" spans="1:6" x14ac:dyDescent="0.25">
      <c r="A4" s="27" t="s">
        <v>121</v>
      </c>
      <c r="B4" s="25" t="s">
        <v>129</v>
      </c>
    </row>
    <row r="5" spans="1:6" x14ac:dyDescent="0.25">
      <c r="A5" s="27" t="s">
        <v>122</v>
      </c>
      <c r="B5" s="25" t="s">
        <v>130</v>
      </c>
    </row>
    <row r="6" spans="1:6" x14ac:dyDescent="0.25">
      <c r="A6" s="27" t="s">
        <v>123</v>
      </c>
      <c r="B6" s="25" t="s">
        <v>131</v>
      </c>
    </row>
    <row r="7" spans="1:6" x14ac:dyDescent="0.25">
      <c r="A7" s="27" t="s">
        <v>124</v>
      </c>
      <c r="B7" s="25" t="s">
        <v>132</v>
      </c>
    </row>
    <row r="8" spans="1:6" x14ac:dyDescent="0.25">
      <c r="A8" s="27" t="s">
        <v>125</v>
      </c>
      <c r="B8" s="25" t="s">
        <v>132</v>
      </c>
    </row>
    <row r="9" spans="1:6" x14ac:dyDescent="0.25">
      <c r="A9" s="27" t="s">
        <v>126</v>
      </c>
      <c r="B9" s="25" t="s">
        <v>133</v>
      </c>
    </row>
    <row r="10" spans="1:6" x14ac:dyDescent="0.25">
      <c r="A10" s="27" t="s">
        <v>128</v>
      </c>
      <c r="B10" s="25" t="s">
        <v>134</v>
      </c>
    </row>
    <row r="11" spans="1:6" x14ac:dyDescent="0.25">
      <c r="A11" s="27" t="s">
        <v>127</v>
      </c>
      <c r="B11" s="25" t="s">
        <v>135</v>
      </c>
    </row>
    <row r="12" spans="1:6" x14ac:dyDescent="0.25">
      <c r="A12" s="27" t="s">
        <v>109</v>
      </c>
      <c r="B12" s="25" t="s">
        <v>136</v>
      </c>
    </row>
    <row r="13" spans="1:6" x14ac:dyDescent="0.25">
      <c r="A13" s="27" t="s">
        <v>110</v>
      </c>
      <c r="B13" s="25" t="s">
        <v>137</v>
      </c>
    </row>
    <row r="14" spans="1:6" ht="14.45" x14ac:dyDescent="0.3">
      <c r="A14" s="27" t="s">
        <v>111</v>
      </c>
      <c r="B14" s="25">
        <v>20</v>
      </c>
    </row>
    <row r="17" spans="1:4" ht="14.45" x14ac:dyDescent="0.3">
      <c r="A17" s="24" t="s">
        <v>112</v>
      </c>
      <c r="B17" s="35"/>
    </row>
    <row r="18" spans="1:4" ht="14.45" x14ac:dyDescent="0.3">
      <c r="A18" s="129" t="s">
        <v>397</v>
      </c>
      <c r="B18" s="25"/>
    </row>
    <row r="19" spans="1:4" x14ac:dyDescent="0.25">
      <c r="A19" s="27" t="s">
        <v>116</v>
      </c>
      <c r="B19" s="25" t="s">
        <v>375</v>
      </c>
      <c r="D19" s="145">
        <v>1.7671138472847561</v>
      </c>
    </row>
    <row r="20" spans="1:4" x14ac:dyDescent="0.25">
      <c r="A20" s="131" t="s">
        <v>21</v>
      </c>
      <c r="B20" s="25"/>
    </row>
    <row r="21" spans="1:4" x14ac:dyDescent="0.25">
      <c r="A21" s="29" t="s">
        <v>113</v>
      </c>
      <c r="B21" s="25"/>
    </row>
    <row r="22" spans="1:4" x14ac:dyDescent="0.25">
      <c r="A22" s="29" t="s">
        <v>114</v>
      </c>
      <c r="B22" s="25"/>
    </row>
    <row r="23" spans="1:4" x14ac:dyDescent="0.25">
      <c r="A23" s="29" t="s">
        <v>115</v>
      </c>
      <c r="B23" s="25"/>
    </row>
    <row r="24" spans="1:4" ht="14.45" x14ac:dyDescent="0.3">
      <c r="A24" s="3"/>
      <c r="B24" s="11"/>
    </row>
    <row r="25" spans="1:4" ht="14.45" x14ac:dyDescent="0.3">
      <c r="B25" s="11"/>
    </row>
    <row r="26" spans="1:4" x14ac:dyDescent="0.25">
      <c r="A26" s="24" t="s">
        <v>323</v>
      </c>
      <c r="B26" s="25"/>
    </row>
    <row r="27" spans="1:4" x14ac:dyDescent="0.25">
      <c r="A27" s="29" t="s">
        <v>324</v>
      </c>
      <c r="B27" s="25">
        <v>50</v>
      </c>
      <c r="D27" s="145">
        <v>58.903794909491872</v>
      </c>
    </row>
    <row r="28" spans="1:4" x14ac:dyDescent="0.25">
      <c r="A28" s="29" t="s">
        <v>325</v>
      </c>
      <c r="B28" s="25">
        <v>100</v>
      </c>
      <c r="D28" s="145">
        <v>117.80758981898374</v>
      </c>
    </row>
    <row r="29" spans="1:4" x14ac:dyDescent="0.25">
      <c r="A29" s="29" t="s">
        <v>326</v>
      </c>
      <c r="B29" s="25">
        <v>500</v>
      </c>
      <c r="D29" s="145">
        <v>589.03794909491864</v>
      </c>
    </row>
    <row r="30" spans="1:4" x14ac:dyDescent="0.25">
      <c r="D30" s="62"/>
    </row>
    <row r="31" spans="1:4" ht="45" x14ac:dyDescent="0.25">
      <c r="A31" s="48" t="s">
        <v>327</v>
      </c>
      <c r="B31" s="25"/>
    </row>
    <row r="32" spans="1:4" ht="45" x14ac:dyDescent="0.25">
      <c r="A32" s="43" t="s">
        <v>328</v>
      </c>
      <c r="B32" s="40" t="s">
        <v>330</v>
      </c>
    </row>
    <row r="33" spans="1:2" ht="45" x14ac:dyDescent="0.25">
      <c r="A33" s="49" t="s">
        <v>329</v>
      </c>
      <c r="B33" s="40" t="s">
        <v>331</v>
      </c>
    </row>
    <row r="34" spans="1:2" x14ac:dyDescent="0.25">
      <c r="A34" s="131" t="s">
        <v>21</v>
      </c>
      <c r="B34" s="25"/>
    </row>
    <row r="35" spans="1:2" ht="60" x14ac:dyDescent="0.25">
      <c r="A35" s="33" t="s">
        <v>332</v>
      </c>
      <c r="B35" s="25"/>
    </row>
    <row r="36" spans="1:2" x14ac:dyDescent="0.25">
      <c r="B36" s="11"/>
    </row>
    <row r="37" spans="1:2" x14ac:dyDescent="0.25">
      <c r="B37" s="11"/>
    </row>
    <row r="38" spans="1:2" x14ac:dyDescent="0.25">
      <c r="B38" s="11"/>
    </row>
    <row r="39" spans="1:2" x14ac:dyDescent="0.25">
      <c r="B39" s="11"/>
    </row>
    <row r="40" spans="1:2" x14ac:dyDescent="0.25">
      <c r="B40" s="11"/>
    </row>
    <row r="41" spans="1:2" x14ac:dyDescent="0.25">
      <c r="B41" s="11"/>
    </row>
    <row r="42" spans="1:2" x14ac:dyDescent="0.25">
      <c r="B42" s="11"/>
    </row>
    <row r="43" spans="1:2" x14ac:dyDescent="0.25">
      <c r="B43" s="11"/>
    </row>
    <row r="44" spans="1:2" x14ac:dyDescent="0.25">
      <c r="B44" s="11"/>
    </row>
    <row r="45" spans="1:2" x14ac:dyDescent="0.25">
      <c r="B45" s="11"/>
    </row>
    <row r="46" spans="1:2" x14ac:dyDescent="0.25">
      <c r="B46" s="11"/>
    </row>
    <row r="47" spans="1:2" x14ac:dyDescent="0.25">
      <c r="B47" s="11"/>
    </row>
    <row r="48" spans="1:2" x14ac:dyDescent="0.25">
      <c r="B48" s="11"/>
    </row>
    <row r="49" spans="1:4" x14ac:dyDescent="0.25">
      <c r="B49" s="11"/>
    </row>
    <row r="50" spans="1:4" x14ac:dyDescent="0.25">
      <c r="B50" s="11"/>
    </row>
    <row r="51" spans="1:4" x14ac:dyDescent="0.25">
      <c r="A51" s="24" t="s">
        <v>138</v>
      </c>
      <c r="B51" s="25"/>
      <c r="C51" s="29"/>
      <c r="D51" s="29"/>
    </row>
    <row r="52" spans="1:4" x14ac:dyDescent="0.25">
      <c r="A52" s="29" t="s">
        <v>141</v>
      </c>
      <c r="B52" s="25" t="s">
        <v>142</v>
      </c>
      <c r="C52" s="29" t="s">
        <v>143</v>
      </c>
      <c r="D52" s="29" t="s">
        <v>159</v>
      </c>
    </row>
    <row r="53" spans="1:4" x14ac:dyDescent="0.25">
      <c r="A53" s="29" t="s">
        <v>144</v>
      </c>
      <c r="B53" s="25">
        <v>88</v>
      </c>
      <c r="C53" s="36">
        <v>572</v>
      </c>
      <c r="D53" s="37">
        <v>181.5</v>
      </c>
    </row>
    <row r="54" spans="1:4" x14ac:dyDescent="0.25">
      <c r="A54" s="29" t="s">
        <v>145</v>
      </c>
      <c r="B54" s="25">
        <v>93.5</v>
      </c>
      <c r="C54" s="36">
        <v>583</v>
      </c>
      <c r="D54" s="37">
        <v>181.5</v>
      </c>
    </row>
    <row r="55" spans="1:4" x14ac:dyDescent="0.25">
      <c r="A55" s="29" t="s">
        <v>146</v>
      </c>
      <c r="B55" s="25">
        <v>93.5</v>
      </c>
      <c r="C55" s="36">
        <v>517</v>
      </c>
      <c r="D55" s="37">
        <v>181.5</v>
      </c>
    </row>
    <row r="56" spans="1:4" x14ac:dyDescent="0.25">
      <c r="A56" s="29" t="s">
        <v>147</v>
      </c>
      <c r="B56" s="25">
        <v>33</v>
      </c>
      <c r="C56" s="36">
        <v>187</v>
      </c>
      <c r="D56" s="37">
        <v>93.5</v>
      </c>
    </row>
    <row r="57" spans="1:4" x14ac:dyDescent="0.25">
      <c r="A57" s="29" t="s">
        <v>148</v>
      </c>
      <c r="B57" s="25">
        <v>44</v>
      </c>
      <c r="C57" s="36">
        <v>220</v>
      </c>
      <c r="D57" s="37">
        <v>93.5</v>
      </c>
    </row>
    <row r="58" spans="1:4" x14ac:dyDescent="0.25">
      <c r="A58" s="29" t="s">
        <v>149</v>
      </c>
      <c r="B58" s="25">
        <v>38.5</v>
      </c>
      <c r="C58" s="36">
        <v>220</v>
      </c>
      <c r="D58" s="37">
        <v>93.5</v>
      </c>
    </row>
    <row r="59" spans="1:4" x14ac:dyDescent="0.25">
      <c r="A59" s="29" t="s">
        <v>150</v>
      </c>
      <c r="B59" s="25">
        <v>63.25</v>
      </c>
      <c r="C59" s="36">
        <v>345</v>
      </c>
      <c r="D59" s="37">
        <v>189.75</v>
      </c>
    </row>
    <row r="60" spans="1:4" x14ac:dyDescent="0.25">
      <c r="A60" s="29" t="s">
        <v>151</v>
      </c>
      <c r="B60" s="25">
        <v>40.25</v>
      </c>
      <c r="C60" s="36">
        <v>230</v>
      </c>
      <c r="D60" s="37">
        <v>97.75</v>
      </c>
    </row>
    <row r="61" spans="1:4" x14ac:dyDescent="0.25">
      <c r="A61" s="29" t="s">
        <v>152</v>
      </c>
      <c r="B61" s="25">
        <v>40.25</v>
      </c>
      <c r="C61" s="36">
        <v>230</v>
      </c>
      <c r="D61" s="37">
        <v>97.75</v>
      </c>
    </row>
    <row r="62" spans="1:4" x14ac:dyDescent="0.25">
      <c r="A62" s="29" t="s">
        <v>153</v>
      </c>
      <c r="B62" s="25">
        <v>55</v>
      </c>
      <c r="C62" s="36">
        <v>330</v>
      </c>
      <c r="D62" s="37">
        <v>181.5</v>
      </c>
    </row>
    <row r="63" spans="1:4" x14ac:dyDescent="0.25">
      <c r="A63" s="29" t="s">
        <v>154</v>
      </c>
      <c r="B63" s="25">
        <v>60.5</v>
      </c>
      <c r="C63" s="36">
        <v>330</v>
      </c>
      <c r="D63" s="37">
        <v>181.5</v>
      </c>
    </row>
    <row r="64" spans="1:4" x14ac:dyDescent="0.25">
      <c r="A64" s="29" t="s">
        <v>155</v>
      </c>
      <c r="B64" s="25">
        <v>77</v>
      </c>
      <c r="C64" s="37">
        <v>302.5</v>
      </c>
      <c r="D64" s="36">
        <v>148.5</v>
      </c>
    </row>
    <row r="65" spans="1:4" x14ac:dyDescent="0.25">
      <c r="A65" s="29" t="s">
        <v>156</v>
      </c>
      <c r="B65" s="25">
        <v>40</v>
      </c>
      <c r="C65" s="36">
        <v>160</v>
      </c>
      <c r="D65" s="36">
        <v>80</v>
      </c>
    </row>
    <row r="66" spans="1:4" x14ac:dyDescent="0.25">
      <c r="A66" s="29" t="s">
        <v>157</v>
      </c>
      <c r="B66" s="25">
        <v>50</v>
      </c>
      <c r="C66" s="36">
        <v>200</v>
      </c>
      <c r="D66" s="36">
        <v>150</v>
      </c>
    </row>
    <row r="67" spans="1:4" x14ac:dyDescent="0.25">
      <c r="A67" s="29" t="s">
        <v>158</v>
      </c>
      <c r="B67" s="25">
        <v>0.5</v>
      </c>
      <c r="C67" s="36">
        <v>2</v>
      </c>
      <c r="D67" s="36">
        <v>1</v>
      </c>
    </row>
    <row r="69" spans="1:4" x14ac:dyDescent="0.25">
      <c r="A69" s="24" t="s">
        <v>222</v>
      </c>
      <c r="B69" s="25"/>
      <c r="C69" s="29"/>
      <c r="D69" s="29"/>
    </row>
    <row r="70" spans="1:4" x14ac:dyDescent="0.25">
      <c r="A70" s="29" t="s">
        <v>139</v>
      </c>
      <c r="B70" s="25" t="s">
        <v>223</v>
      </c>
      <c r="C70" s="29" t="s">
        <v>224</v>
      </c>
      <c r="D70" s="29" t="s">
        <v>225</v>
      </c>
    </row>
    <row r="71" spans="1:4" ht="60" x14ac:dyDescent="0.25">
      <c r="A71" s="33" t="s">
        <v>226</v>
      </c>
      <c r="B71" s="25">
        <v>330</v>
      </c>
      <c r="C71" s="36">
        <v>990</v>
      </c>
      <c r="D71" s="36">
        <v>2200</v>
      </c>
    </row>
    <row r="72" spans="1:4" x14ac:dyDescent="0.25">
      <c r="A72" s="29" t="s">
        <v>227</v>
      </c>
      <c r="B72" s="25">
        <v>495</v>
      </c>
      <c r="C72" s="36">
        <v>1375</v>
      </c>
      <c r="D72" s="29"/>
    </row>
    <row r="73" spans="1:4" x14ac:dyDescent="0.25">
      <c r="A73" s="29" t="s">
        <v>228</v>
      </c>
      <c r="B73" s="25">
        <v>165</v>
      </c>
      <c r="C73" s="36">
        <v>330</v>
      </c>
      <c r="D73" s="29"/>
    </row>
    <row r="74" spans="1:4" x14ac:dyDescent="0.25">
      <c r="A74" s="29" t="s">
        <v>229</v>
      </c>
      <c r="B74" s="25">
        <v>220</v>
      </c>
      <c r="C74" s="36">
        <v>330</v>
      </c>
      <c r="D74" s="36">
        <v>500</v>
      </c>
    </row>
    <row r="75" spans="1:4" ht="45" x14ac:dyDescent="0.25">
      <c r="A75" s="33" t="s">
        <v>230</v>
      </c>
      <c r="B75" s="25"/>
      <c r="C75" s="29"/>
      <c r="D75" s="36">
        <v>50</v>
      </c>
    </row>
    <row r="76" spans="1:4" x14ac:dyDescent="0.25">
      <c r="A76" s="29"/>
      <c r="B76" s="25"/>
      <c r="C76" s="29"/>
      <c r="D76" s="29"/>
    </row>
    <row r="77" spans="1:4" x14ac:dyDescent="0.25">
      <c r="A77" s="29" t="s">
        <v>234</v>
      </c>
      <c r="B77" s="25"/>
      <c r="C77" s="29"/>
      <c r="D77" s="29"/>
    </row>
    <row r="78" spans="1:4" x14ac:dyDescent="0.25">
      <c r="A78" s="29" t="s">
        <v>235</v>
      </c>
      <c r="B78" s="25">
        <v>100</v>
      </c>
      <c r="C78" s="29"/>
      <c r="D78" s="29"/>
    </row>
    <row r="79" spans="1:4" x14ac:dyDescent="0.25">
      <c r="A79" s="29" t="s">
        <v>364</v>
      </c>
      <c r="B79" s="25" t="s">
        <v>236</v>
      </c>
      <c r="C79" s="29"/>
      <c r="D79" s="29"/>
    </row>
    <row r="80" spans="1:4" x14ac:dyDescent="0.25">
      <c r="A80" s="29" t="s">
        <v>231</v>
      </c>
      <c r="B80" s="25">
        <v>12.5</v>
      </c>
      <c r="C80" s="29"/>
      <c r="D80" s="29"/>
    </row>
    <row r="81" spans="1:4" x14ac:dyDescent="0.25">
      <c r="A81" s="29" t="s">
        <v>232</v>
      </c>
      <c r="B81" s="25">
        <v>5</v>
      </c>
      <c r="C81" s="29"/>
      <c r="D81" s="29"/>
    </row>
    <row r="82" spans="1:4" x14ac:dyDescent="0.25">
      <c r="A82" s="29" t="s">
        <v>233</v>
      </c>
      <c r="B82" s="25">
        <v>2</v>
      </c>
      <c r="C82" s="29"/>
      <c r="D82" s="29"/>
    </row>
    <row r="83" spans="1:4" x14ac:dyDescent="0.25">
      <c r="A83" s="29" t="s">
        <v>238</v>
      </c>
      <c r="B83" s="25" t="s">
        <v>237</v>
      </c>
      <c r="C83" s="29"/>
      <c r="D83" s="29"/>
    </row>
    <row r="87" spans="1:4" x14ac:dyDescent="0.25">
      <c r="A87" s="24" t="s">
        <v>203</v>
      </c>
      <c r="B87" s="25"/>
    </row>
    <row r="88" spans="1:4" x14ac:dyDescent="0.25">
      <c r="A88" s="29" t="s">
        <v>199</v>
      </c>
      <c r="B88" s="25"/>
    </row>
    <row r="89" spans="1:4" x14ac:dyDescent="0.25">
      <c r="A89" s="29" t="s">
        <v>200</v>
      </c>
      <c r="B89" s="25" t="s">
        <v>208</v>
      </c>
    </row>
    <row r="90" spans="1:4" x14ac:dyDescent="0.25">
      <c r="A90" s="29" t="s">
        <v>201</v>
      </c>
      <c r="B90" s="25" t="s">
        <v>209</v>
      </c>
    </row>
    <row r="91" spans="1:4" x14ac:dyDescent="0.25">
      <c r="A91" s="29" t="s">
        <v>202</v>
      </c>
      <c r="B91" s="25" t="s">
        <v>210</v>
      </c>
    </row>
    <row r="92" spans="1:4" x14ac:dyDescent="0.25">
      <c r="A92" s="29" t="s">
        <v>204</v>
      </c>
      <c r="B92" s="25"/>
    </row>
    <row r="93" spans="1:4" x14ac:dyDescent="0.25">
      <c r="A93" s="29" t="s">
        <v>205</v>
      </c>
      <c r="B93" s="25" t="s">
        <v>211</v>
      </c>
    </row>
    <row r="94" spans="1:4" x14ac:dyDescent="0.25">
      <c r="A94" s="29" t="s">
        <v>206</v>
      </c>
      <c r="B94" s="25" t="s">
        <v>212</v>
      </c>
      <c r="C94" t="s">
        <v>80</v>
      </c>
    </row>
    <row r="95" spans="1:4" x14ac:dyDescent="0.25">
      <c r="A95" s="29" t="s">
        <v>207</v>
      </c>
      <c r="B95" s="25" t="s">
        <v>213</v>
      </c>
    </row>
    <row r="96" spans="1:4" x14ac:dyDescent="0.25">
      <c r="A96" s="29" t="s">
        <v>215</v>
      </c>
      <c r="B96" s="25" t="s">
        <v>214</v>
      </c>
    </row>
    <row r="97" spans="1:2" x14ac:dyDescent="0.25">
      <c r="A97" s="29" t="s">
        <v>216</v>
      </c>
      <c r="B97" s="25" t="s">
        <v>217</v>
      </c>
    </row>
    <row r="98" spans="1:2" ht="30" x14ac:dyDescent="0.25">
      <c r="A98" s="43" t="s">
        <v>218</v>
      </c>
      <c r="B98" s="40" t="s">
        <v>219</v>
      </c>
    </row>
    <row r="99" spans="1:2" ht="45" x14ac:dyDescent="0.25">
      <c r="A99" s="41" t="s">
        <v>220</v>
      </c>
      <c r="B99" s="40" t="s">
        <v>221</v>
      </c>
    </row>
    <row r="105" spans="1:2" x14ac:dyDescent="0.25">
      <c r="A105" s="24" t="s">
        <v>160</v>
      </c>
      <c r="B105" s="25"/>
    </row>
    <row r="106" spans="1:2" x14ac:dyDescent="0.25">
      <c r="A106" s="29"/>
      <c r="B106" s="25"/>
    </row>
    <row r="107" spans="1:2" x14ac:dyDescent="0.25">
      <c r="A107" s="29" t="s">
        <v>139</v>
      </c>
      <c r="B107" s="25" t="s">
        <v>140</v>
      </c>
    </row>
    <row r="108" spans="1:2" x14ac:dyDescent="0.25">
      <c r="A108" s="29" t="s">
        <v>161</v>
      </c>
      <c r="B108" s="25">
        <v>2.75</v>
      </c>
    </row>
    <row r="109" spans="1:2" x14ac:dyDescent="0.25">
      <c r="A109" s="29" t="s">
        <v>162</v>
      </c>
      <c r="B109" s="38">
        <v>2.2000000000000002</v>
      </c>
    </row>
    <row r="110" spans="1:2" x14ac:dyDescent="0.25">
      <c r="A110" s="29" t="s">
        <v>163</v>
      </c>
      <c r="B110" s="38">
        <v>2.2000000000000002</v>
      </c>
    </row>
    <row r="111" spans="1:2" x14ac:dyDescent="0.25">
      <c r="A111" s="29" t="s">
        <v>164</v>
      </c>
      <c r="B111" s="38">
        <v>5</v>
      </c>
    </row>
    <row r="112" spans="1:2" ht="30" x14ac:dyDescent="0.25">
      <c r="A112" s="29" t="s">
        <v>165</v>
      </c>
      <c r="B112" s="39" t="s">
        <v>188</v>
      </c>
    </row>
    <row r="113" spans="1:4" ht="30" x14ac:dyDescent="0.25">
      <c r="A113" s="29" t="s">
        <v>166</v>
      </c>
      <c r="B113" s="39" t="s">
        <v>189</v>
      </c>
    </row>
    <row r="114" spans="1:4" x14ac:dyDescent="0.25">
      <c r="A114" s="29" t="s">
        <v>167</v>
      </c>
      <c r="B114" s="25" t="s">
        <v>183</v>
      </c>
    </row>
    <row r="115" spans="1:4" ht="30" x14ac:dyDescent="0.25">
      <c r="A115" s="29" t="s">
        <v>168</v>
      </c>
      <c r="B115" s="40" t="s">
        <v>190</v>
      </c>
    </row>
    <row r="116" spans="1:4" ht="30" x14ac:dyDescent="0.25">
      <c r="A116" s="29" t="s">
        <v>169</v>
      </c>
      <c r="B116" s="40" t="s">
        <v>191</v>
      </c>
    </row>
    <row r="117" spans="1:4" ht="30" x14ac:dyDescent="0.25">
      <c r="A117" s="29" t="s">
        <v>170</v>
      </c>
      <c r="B117" s="40" t="s">
        <v>192</v>
      </c>
    </row>
    <row r="118" spans="1:4" ht="30" x14ac:dyDescent="0.25">
      <c r="A118" s="29" t="s">
        <v>171</v>
      </c>
      <c r="B118" s="40" t="s">
        <v>193</v>
      </c>
    </row>
    <row r="119" spans="1:4" ht="45" x14ac:dyDescent="0.25">
      <c r="A119" s="29" t="s">
        <v>172</v>
      </c>
      <c r="B119" s="40" t="s">
        <v>348</v>
      </c>
    </row>
    <row r="120" spans="1:4" x14ac:dyDescent="0.25">
      <c r="A120" s="29" t="s">
        <v>173</v>
      </c>
      <c r="B120" s="25">
        <v>5.5</v>
      </c>
    </row>
    <row r="121" spans="1:4" ht="30" x14ac:dyDescent="0.25">
      <c r="A121" s="29" t="s">
        <v>174</v>
      </c>
      <c r="B121" s="40" t="s">
        <v>194</v>
      </c>
    </row>
    <row r="122" spans="1:4" x14ac:dyDescent="0.25">
      <c r="A122" s="29" t="s">
        <v>175</v>
      </c>
      <c r="B122" s="25">
        <v>10</v>
      </c>
    </row>
    <row r="123" spans="1:4" x14ac:dyDescent="0.25">
      <c r="A123" s="34" t="s">
        <v>176</v>
      </c>
      <c r="B123" s="25"/>
    </row>
    <row r="124" spans="1:4" x14ac:dyDescent="0.25">
      <c r="A124" s="29" t="s">
        <v>177</v>
      </c>
      <c r="B124" s="25">
        <v>25</v>
      </c>
    </row>
    <row r="125" spans="1:4" x14ac:dyDescent="0.25">
      <c r="A125" s="29" t="s">
        <v>178</v>
      </c>
      <c r="B125" s="25">
        <v>75</v>
      </c>
    </row>
    <row r="126" spans="1:4" x14ac:dyDescent="0.25">
      <c r="A126" s="29" t="s">
        <v>179</v>
      </c>
      <c r="B126" s="25">
        <v>150</v>
      </c>
      <c r="D126" t="s">
        <v>80</v>
      </c>
    </row>
    <row r="127" spans="1:4" x14ac:dyDescent="0.25">
      <c r="A127" s="29" t="s">
        <v>180</v>
      </c>
      <c r="B127" s="25" t="s">
        <v>184</v>
      </c>
    </row>
    <row r="128" spans="1:4" x14ac:dyDescent="0.25">
      <c r="A128" s="29" t="s">
        <v>181</v>
      </c>
      <c r="B128" s="25">
        <v>15</v>
      </c>
    </row>
    <row r="129" spans="1:2" x14ac:dyDescent="0.25">
      <c r="A129" s="34" t="s">
        <v>182</v>
      </c>
      <c r="B129" s="25"/>
    </row>
    <row r="130" spans="1:2" ht="135" x14ac:dyDescent="0.25">
      <c r="A130" s="41" t="s">
        <v>187</v>
      </c>
      <c r="B130" s="42" t="s">
        <v>362</v>
      </c>
    </row>
    <row r="131" spans="1:2" ht="105" x14ac:dyDescent="0.25">
      <c r="A131" s="32" t="s">
        <v>185</v>
      </c>
      <c r="B131" s="40" t="s">
        <v>195</v>
      </c>
    </row>
    <row r="132" spans="1:2" x14ac:dyDescent="0.25">
      <c r="A132" s="29" t="s">
        <v>186</v>
      </c>
      <c r="B132" s="25">
        <v>175</v>
      </c>
    </row>
    <row r="133" spans="1:2" ht="75" x14ac:dyDescent="0.25">
      <c r="A133" s="41" t="s">
        <v>196</v>
      </c>
      <c r="B133" s="42" t="s">
        <v>197</v>
      </c>
    </row>
    <row r="134" spans="1:2" x14ac:dyDescent="0.25">
      <c r="A134" s="29" t="s">
        <v>198</v>
      </c>
      <c r="B134" s="25" t="s">
        <v>363</v>
      </c>
    </row>
    <row r="136" spans="1:2" x14ac:dyDescent="0.25">
      <c r="A136" s="44"/>
      <c r="B136" s="45"/>
    </row>
    <row r="138" spans="1:2" x14ac:dyDescent="0.25">
      <c r="A138" s="24" t="s">
        <v>302</v>
      </c>
      <c r="B138" s="25"/>
    </row>
    <row r="139" spans="1:2" x14ac:dyDescent="0.25">
      <c r="A139" s="29" t="s">
        <v>303</v>
      </c>
      <c r="B139" s="25" t="s">
        <v>304</v>
      </c>
    </row>
    <row r="140" spans="1:2" ht="45" x14ac:dyDescent="0.25">
      <c r="A140" s="33" t="s">
        <v>305</v>
      </c>
      <c r="B140" s="40" t="s">
        <v>308</v>
      </c>
    </row>
    <row r="141" spans="1:2" ht="75" x14ac:dyDescent="0.25">
      <c r="A141" s="33" t="s">
        <v>306</v>
      </c>
      <c r="B141" s="46" t="s">
        <v>309</v>
      </c>
    </row>
    <row r="142" spans="1:2" ht="30" x14ac:dyDescent="0.25">
      <c r="A142" s="33" t="s">
        <v>307</v>
      </c>
      <c r="B142" s="40" t="s">
        <v>310</v>
      </c>
    </row>
    <row r="143" spans="1:2" x14ac:dyDescent="0.25">
      <c r="A143" s="33" t="s">
        <v>371</v>
      </c>
      <c r="B143" s="25" t="s">
        <v>311</v>
      </c>
    </row>
    <row r="144" spans="1:2" x14ac:dyDescent="0.25">
      <c r="A144" s="33" t="s">
        <v>372</v>
      </c>
      <c r="B144" s="25">
        <v>300</v>
      </c>
    </row>
    <row r="145" spans="1:2" ht="75" x14ac:dyDescent="0.25">
      <c r="A145" s="33" t="s">
        <v>312</v>
      </c>
      <c r="B145" s="40" t="s">
        <v>313</v>
      </c>
    </row>
    <row r="146" spans="1:2" x14ac:dyDescent="0.25">
      <c r="A146" s="29" t="s">
        <v>314</v>
      </c>
      <c r="B146" s="25">
        <v>50</v>
      </c>
    </row>
    <row r="147" spans="1:2" x14ac:dyDescent="0.25">
      <c r="A147" s="29" t="s">
        <v>317</v>
      </c>
      <c r="B147" s="25">
        <v>250</v>
      </c>
    </row>
    <row r="148" spans="1:2" ht="30" x14ac:dyDescent="0.25">
      <c r="A148" s="33" t="s">
        <v>318</v>
      </c>
      <c r="B148" s="40" t="s">
        <v>315</v>
      </c>
    </row>
    <row r="149" spans="1:2" x14ac:dyDescent="0.25">
      <c r="A149" s="29" t="s">
        <v>319</v>
      </c>
      <c r="B149" s="25" t="s">
        <v>316</v>
      </c>
    </row>
  </sheetData>
  <pageMargins left="0.7" right="0.7" top="0.75" bottom="0.75" header="0.3" footer="0.3"/>
  <pageSetup paperSize="9" scale="83" fitToHeight="0" orientation="portrait" r:id="rId1"/>
  <colBreaks count="1" manualBreakCount="1">
    <brk id="4" max="1048575" man="1"/>
  </colBreak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3" sqref="D3:D19"/>
    </sheetView>
  </sheetViews>
  <sheetFormatPr baseColWidth="10" defaultRowHeight="15" x14ac:dyDescent="0.25"/>
  <cols>
    <col min="1" max="1" width="47.42578125" customWidth="1"/>
    <col min="2" max="2" width="23.7109375" bestFit="1" customWidth="1"/>
  </cols>
  <sheetData>
    <row r="1" spans="1:5" ht="14.45" x14ac:dyDescent="0.3">
      <c r="A1" s="24" t="s">
        <v>112</v>
      </c>
      <c r="B1" s="35"/>
      <c r="C1" s="139">
        <f>'etat civil popu_OLD'!C1</f>
        <v>1.1780758981898374</v>
      </c>
      <c r="D1" s="139" t="s">
        <v>433</v>
      </c>
      <c r="E1" s="139"/>
    </row>
    <row r="2" spans="1:5" ht="14.45" x14ac:dyDescent="0.3">
      <c r="A2" s="34" t="s">
        <v>397</v>
      </c>
      <c r="B2" s="25"/>
      <c r="D2" s="139"/>
    </row>
    <row r="3" spans="1:5" x14ac:dyDescent="0.25">
      <c r="A3" s="27" t="s">
        <v>116</v>
      </c>
      <c r="B3" s="25" t="s">
        <v>375</v>
      </c>
      <c r="D3" s="141">
        <v>1.7671138472847561</v>
      </c>
    </row>
    <row r="4" spans="1:5" ht="14.25" customHeight="1" x14ac:dyDescent="0.25">
      <c r="A4" s="77" t="s">
        <v>21</v>
      </c>
      <c r="B4" s="25"/>
      <c r="D4" s="139"/>
    </row>
    <row r="5" spans="1:5" x14ac:dyDescent="0.25">
      <c r="A5" s="29" t="s">
        <v>113</v>
      </c>
      <c r="B5" s="25"/>
      <c r="D5" s="139"/>
    </row>
    <row r="6" spans="1:5" x14ac:dyDescent="0.25">
      <c r="A6" s="29" t="s">
        <v>114</v>
      </c>
      <c r="B6" s="25"/>
      <c r="D6" s="139"/>
    </row>
    <row r="7" spans="1:5" x14ac:dyDescent="0.25">
      <c r="A7" s="29" t="s">
        <v>115</v>
      </c>
      <c r="B7" s="25"/>
      <c r="D7" s="139"/>
    </row>
    <row r="8" spans="1:5" ht="14.45" x14ac:dyDescent="0.3">
      <c r="D8" s="139"/>
    </row>
    <row r="9" spans="1:5" ht="14.45" x14ac:dyDescent="0.3">
      <c r="A9" s="24" t="s">
        <v>373</v>
      </c>
      <c r="B9" s="25"/>
      <c r="D9" s="139"/>
    </row>
    <row r="10" spans="1:5" x14ac:dyDescent="0.25">
      <c r="A10" s="29" t="s">
        <v>320</v>
      </c>
      <c r="B10" s="25" t="s">
        <v>374</v>
      </c>
      <c r="D10" s="141" t="s">
        <v>394</v>
      </c>
    </row>
    <row r="11" spans="1:5" x14ac:dyDescent="0.25">
      <c r="A11" s="29" t="s">
        <v>321</v>
      </c>
      <c r="B11" s="25" t="s">
        <v>322</v>
      </c>
      <c r="D11" s="139" t="s">
        <v>394</v>
      </c>
    </row>
    <row r="12" spans="1:5" ht="14.45" x14ac:dyDescent="0.3">
      <c r="B12" s="11"/>
      <c r="D12" s="139"/>
    </row>
    <row r="13" spans="1:5" ht="14.45" x14ac:dyDescent="0.3">
      <c r="A13" s="24" t="s">
        <v>6</v>
      </c>
      <c r="B13" s="25"/>
      <c r="D13" s="139"/>
    </row>
    <row r="14" spans="1:5" x14ac:dyDescent="0.25">
      <c r="A14" s="29" t="s">
        <v>7</v>
      </c>
      <c r="B14" s="25" t="s">
        <v>349</v>
      </c>
      <c r="D14" s="148" t="s">
        <v>436</v>
      </c>
    </row>
    <row r="15" spans="1:5" ht="14.45" x14ac:dyDescent="0.3">
      <c r="D15" s="139"/>
    </row>
    <row r="16" spans="1:5" ht="14.45" x14ac:dyDescent="0.3">
      <c r="A16" s="24" t="s">
        <v>387</v>
      </c>
      <c r="B16" s="76"/>
      <c r="D16" s="139"/>
    </row>
    <row r="17" spans="1:4" x14ac:dyDescent="0.25">
      <c r="A17" s="29" t="s">
        <v>388</v>
      </c>
      <c r="B17" s="29">
        <v>51</v>
      </c>
      <c r="D17" s="141">
        <v>60.081870807681703</v>
      </c>
    </row>
    <row r="18" spans="1:4" x14ac:dyDescent="0.25">
      <c r="A18" s="29" t="s">
        <v>389</v>
      </c>
      <c r="B18" s="29">
        <v>12.75</v>
      </c>
      <c r="D18" s="141">
        <v>15.020467701920426</v>
      </c>
    </row>
    <row r="19" spans="1:4" ht="14.45" x14ac:dyDescent="0.3">
      <c r="D19" s="139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pane ySplit="3" topLeftCell="A7" activePane="bottomLeft" state="frozen"/>
      <selection pane="bottomLeft" activeCell="A4" sqref="A4:D4"/>
    </sheetView>
  </sheetViews>
  <sheetFormatPr baseColWidth="10" defaultRowHeight="15" x14ac:dyDescent="0.25"/>
  <cols>
    <col min="1" max="1" width="65.85546875" bestFit="1" customWidth="1"/>
    <col min="2" max="2" width="35.42578125" customWidth="1"/>
    <col min="3" max="3" width="22" customWidth="1"/>
    <col min="4" max="4" width="30" customWidth="1"/>
  </cols>
  <sheetData>
    <row r="1" spans="1:4" s="137" customFormat="1" x14ac:dyDescent="0.25">
      <c r="A1" s="137" t="s">
        <v>464</v>
      </c>
      <c r="B1" s="137">
        <f>128.67/128.21</f>
        <v>1.0035878636611808</v>
      </c>
      <c r="D1" s="80"/>
    </row>
    <row r="2" spans="1:4" s="137" customFormat="1" x14ac:dyDescent="0.25">
      <c r="D2" s="80"/>
    </row>
    <row r="3" spans="1:4" s="137" customFormat="1" ht="18" thickBot="1" x14ac:dyDescent="0.35">
      <c r="A3" s="263"/>
      <c r="B3" s="263" t="s">
        <v>576</v>
      </c>
      <c r="C3" s="263" t="s">
        <v>434</v>
      </c>
      <c r="D3" s="280" t="s">
        <v>463</v>
      </c>
    </row>
    <row r="4" spans="1:4" ht="16.5" thickBot="1" x14ac:dyDescent="0.3">
      <c r="A4" s="385" t="s">
        <v>588</v>
      </c>
      <c r="B4" s="386"/>
      <c r="C4" s="386"/>
      <c r="D4" s="387"/>
    </row>
    <row r="5" spans="1:4" ht="15.75" thickBot="1" x14ac:dyDescent="0.3">
      <c r="A5" s="376" t="s">
        <v>577</v>
      </c>
      <c r="B5" s="377"/>
      <c r="C5" s="377"/>
      <c r="D5" s="378"/>
    </row>
    <row r="6" spans="1:4" ht="15.75" thickBot="1" x14ac:dyDescent="0.3">
      <c r="A6" s="294" t="s">
        <v>589</v>
      </c>
      <c r="B6" s="295">
        <v>1.5</v>
      </c>
      <c r="C6" s="295">
        <v>1.77</v>
      </c>
      <c r="D6" s="289">
        <f>C6*$B$1</f>
        <v>1.7763505186802901</v>
      </c>
    </row>
    <row r="7" spans="1:4" ht="15.75" thickBot="1" x14ac:dyDescent="0.3">
      <c r="A7" s="376" t="s">
        <v>472</v>
      </c>
      <c r="B7" s="377"/>
      <c r="C7" s="377"/>
      <c r="D7" s="378"/>
    </row>
    <row r="8" spans="1:4" x14ac:dyDescent="0.25">
      <c r="A8" s="274" t="s">
        <v>113</v>
      </c>
      <c r="B8" s="261"/>
      <c r="C8" s="261"/>
      <c r="D8" s="284"/>
    </row>
    <row r="9" spans="1:4" x14ac:dyDescent="0.25">
      <c r="A9" s="274" t="s">
        <v>114</v>
      </c>
      <c r="B9" s="261"/>
      <c r="C9" s="261"/>
      <c r="D9" s="284"/>
    </row>
    <row r="10" spans="1:4" ht="15.75" thickBot="1" x14ac:dyDescent="0.3">
      <c r="A10" s="299" t="s">
        <v>115</v>
      </c>
      <c r="B10" s="278"/>
      <c r="C10" s="278"/>
      <c r="D10" s="285"/>
    </row>
    <row r="12" spans="1:4" ht="15.75" thickBot="1" x14ac:dyDescent="0.3"/>
    <row r="13" spans="1:4" ht="16.5" thickBot="1" x14ac:dyDescent="0.3">
      <c r="A13" s="385" t="s">
        <v>618</v>
      </c>
      <c r="B13" s="386"/>
      <c r="C13" s="386"/>
      <c r="D13" s="387"/>
    </row>
    <row r="14" spans="1:4" ht="15.75" thickBot="1" x14ac:dyDescent="0.3">
      <c r="A14" s="376" t="s">
        <v>577</v>
      </c>
      <c r="B14" s="377"/>
      <c r="C14" s="377"/>
      <c r="D14" s="378"/>
    </row>
    <row r="15" spans="1:4" x14ac:dyDescent="0.25">
      <c r="A15" s="334" t="s">
        <v>619</v>
      </c>
      <c r="B15" s="322">
        <v>25</v>
      </c>
      <c r="C15" s="388" t="s">
        <v>578</v>
      </c>
      <c r="D15" s="390" t="s">
        <v>578</v>
      </c>
    </row>
    <row r="16" spans="1:4" ht="15.75" thickBot="1" x14ac:dyDescent="0.3">
      <c r="A16" s="299" t="s">
        <v>620</v>
      </c>
      <c r="B16" s="326">
        <v>12.25</v>
      </c>
      <c r="C16" s="389"/>
      <c r="D16" s="391"/>
    </row>
    <row r="18" spans="1:4" ht="15.75" thickBot="1" x14ac:dyDescent="0.3"/>
    <row r="19" spans="1:4" ht="16.5" thickBot="1" x14ac:dyDescent="0.3">
      <c r="A19" s="385" t="s">
        <v>622</v>
      </c>
      <c r="B19" s="386"/>
      <c r="C19" s="386"/>
      <c r="D19" s="387"/>
    </row>
    <row r="20" spans="1:4" ht="15.75" thickBot="1" x14ac:dyDescent="0.3">
      <c r="A20" s="376" t="s">
        <v>577</v>
      </c>
      <c r="B20" s="377"/>
      <c r="C20" s="377"/>
      <c r="D20" s="378"/>
    </row>
    <row r="21" spans="1:4" x14ac:dyDescent="0.25">
      <c r="A21" s="294" t="s">
        <v>623</v>
      </c>
      <c r="B21" s="295"/>
      <c r="C21" s="295">
        <v>46.65</v>
      </c>
      <c r="D21" s="289">
        <f>32.25+20</f>
        <v>52.25</v>
      </c>
    </row>
    <row r="22" spans="1:4" x14ac:dyDescent="0.25">
      <c r="A22" s="294" t="s">
        <v>624</v>
      </c>
      <c r="B22" s="295"/>
      <c r="C22" s="295">
        <v>43.5</v>
      </c>
      <c r="D22" s="289">
        <f>26.35+4+20</f>
        <v>50.35</v>
      </c>
    </row>
    <row r="23" spans="1:4" x14ac:dyDescent="0.25">
      <c r="A23" s="294" t="s">
        <v>625</v>
      </c>
      <c r="B23" s="295"/>
      <c r="C23" s="295">
        <v>52.62</v>
      </c>
      <c r="D23" s="289">
        <f>32.53+4+20</f>
        <v>56.53</v>
      </c>
    </row>
    <row r="24" spans="1:4" x14ac:dyDescent="0.25">
      <c r="A24" s="294" t="s">
        <v>626</v>
      </c>
      <c r="B24" s="295"/>
      <c r="C24" s="295">
        <v>59.81</v>
      </c>
      <c r="D24" s="289">
        <f>39.92+4+20</f>
        <v>63.92</v>
      </c>
    </row>
    <row r="25" spans="1:4" x14ac:dyDescent="0.25">
      <c r="A25" s="294" t="s">
        <v>627</v>
      </c>
      <c r="B25" s="295"/>
      <c r="C25" s="295">
        <v>44.15</v>
      </c>
      <c r="D25" s="289">
        <f>26.91+20</f>
        <v>46.91</v>
      </c>
    </row>
    <row r="26" spans="1:4" x14ac:dyDescent="0.25">
      <c r="A26" s="294" t="s">
        <v>628</v>
      </c>
      <c r="B26" s="295"/>
      <c r="C26" s="295">
        <v>201.2</v>
      </c>
      <c r="D26" s="289">
        <f>185.21+4+35</f>
        <v>224.21</v>
      </c>
    </row>
    <row r="27" spans="1:4" ht="15.75" thickBot="1" x14ac:dyDescent="0.3">
      <c r="A27" s="294" t="s">
        <v>629</v>
      </c>
      <c r="B27" s="295"/>
      <c r="C27" s="295">
        <v>297.49</v>
      </c>
      <c r="D27" s="289">
        <f>280.78+4+35</f>
        <v>319.77999999999997</v>
      </c>
    </row>
    <row r="28" spans="1:4" ht="15.75" thickBot="1" x14ac:dyDescent="0.3">
      <c r="A28" s="376" t="s">
        <v>472</v>
      </c>
      <c r="B28" s="377"/>
      <c r="C28" s="377"/>
      <c r="D28" s="378"/>
    </row>
    <row r="29" spans="1:4" ht="15.75" thickBot="1" x14ac:dyDescent="0.3">
      <c r="A29" s="300" t="s">
        <v>630</v>
      </c>
      <c r="B29" s="278"/>
      <c r="C29" s="278"/>
      <c r="D29" s="285"/>
    </row>
    <row r="30" spans="1:4" ht="15.75" thickBot="1" x14ac:dyDescent="0.3"/>
    <row r="31" spans="1:4" ht="16.5" thickBot="1" x14ac:dyDescent="0.3">
      <c r="A31" s="385" t="s">
        <v>647</v>
      </c>
      <c r="B31" s="386"/>
      <c r="C31" s="386"/>
      <c r="D31" s="387"/>
    </row>
    <row r="32" spans="1:4" ht="15.75" thickBot="1" x14ac:dyDescent="0.3">
      <c r="A32" s="376" t="s">
        <v>577</v>
      </c>
      <c r="B32" s="377"/>
      <c r="C32" s="377"/>
      <c r="D32" s="378"/>
    </row>
    <row r="33" spans="1:4" ht="15.75" thickBot="1" x14ac:dyDescent="0.3">
      <c r="A33" s="262" t="s">
        <v>648</v>
      </c>
      <c r="B33" s="343">
        <v>16</v>
      </c>
      <c r="C33" s="343">
        <v>26.5</v>
      </c>
      <c r="D33" s="344">
        <v>31.2</v>
      </c>
    </row>
    <row r="35" spans="1:4" ht="15.75" thickBot="1" x14ac:dyDescent="0.3"/>
    <row r="36" spans="1:4" ht="16.5" thickBot="1" x14ac:dyDescent="0.3">
      <c r="A36" s="385" t="s">
        <v>649</v>
      </c>
      <c r="B36" s="386"/>
      <c r="C36" s="386"/>
      <c r="D36" s="387"/>
    </row>
    <row r="37" spans="1:4" ht="15.75" thickBot="1" x14ac:dyDescent="0.3">
      <c r="A37" s="376" t="s">
        <v>577</v>
      </c>
      <c r="B37" s="377"/>
      <c r="C37" s="377"/>
      <c r="D37" s="378"/>
    </row>
    <row r="38" spans="1:4" x14ac:dyDescent="0.25">
      <c r="A38" s="327" t="s">
        <v>650</v>
      </c>
      <c r="B38" s="323">
        <v>51</v>
      </c>
      <c r="C38" s="323">
        <v>60.08</v>
      </c>
      <c r="D38" s="324">
        <f>C38*$B$1</f>
        <v>60.29555884876374</v>
      </c>
    </row>
    <row r="39" spans="1:4" ht="15.75" thickBot="1" x14ac:dyDescent="0.3">
      <c r="A39" s="300" t="s">
        <v>651</v>
      </c>
      <c r="B39" s="301">
        <v>12.75</v>
      </c>
      <c r="C39" s="301">
        <v>15.02</v>
      </c>
      <c r="D39" s="302">
        <f>C39*$B$1</f>
        <v>15.073889712190935</v>
      </c>
    </row>
  </sheetData>
  <mergeCells count="14">
    <mergeCell ref="A13:D13"/>
    <mergeCell ref="A14:D14"/>
    <mergeCell ref="C15:C16"/>
    <mergeCell ref="D15:D16"/>
    <mergeCell ref="A4:D4"/>
    <mergeCell ref="A5:D5"/>
    <mergeCell ref="A7:D7"/>
    <mergeCell ref="A37:D37"/>
    <mergeCell ref="A19:D19"/>
    <mergeCell ref="A20:D20"/>
    <mergeCell ref="A28:D28"/>
    <mergeCell ref="A31:D31"/>
    <mergeCell ref="A32:D32"/>
    <mergeCell ref="A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Taxes</vt:lpstr>
      <vt:lpstr>Redevances</vt:lpstr>
      <vt:lpstr>Redevances_OLD</vt:lpstr>
      <vt:lpstr>Etat Civil - Population</vt:lpstr>
      <vt:lpstr>Coordination</vt:lpstr>
      <vt:lpstr>etat civil popu_OLD</vt:lpstr>
      <vt:lpstr>coord_OLD</vt:lpstr>
      <vt:lpstr>secrétariat_OLD</vt:lpstr>
      <vt:lpstr>Secrétariat</vt:lpstr>
      <vt:lpstr>gardien paix</vt:lpstr>
      <vt:lpstr>Gardiens de la paix</vt:lpstr>
      <vt:lpstr> Conteneurs 2024</vt:lpstr>
      <vt:lpstr>coord_OLD!Zone_d_impression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Debruxelles Anne</dc:creator>
  <cp:lastModifiedBy>Catherine Detilleux</cp:lastModifiedBy>
  <cp:lastPrinted>2023-01-09T13:41:50Z</cp:lastPrinted>
  <dcterms:created xsi:type="dcterms:W3CDTF">2018-11-22T10:29:59Z</dcterms:created>
  <dcterms:modified xsi:type="dcterms:W3CDTF">2023-12-06T13:07:13Z</dcterms:modified>
</cp:coreProperties>
</file>